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Mackie\Downloads\"/>
    </mc:Choice>
  </mc:AlternateContent>
  <bookViews>
    <workbookView xWindow="0" yWindow="75" windowWidth="11340" windowHeight="6480"/>
  </bookViews>
  <sheets>
    <sheet name="Calculator" sheetId="35" r:id="rId1"/>
    <sheet name="workings" sheetId="38" state="hidden" r:id="rId2"/>
    <sheet name="Cost Ctr" sheetId="36" state="hidden" r:id="rId3"/>
    <sheet name="Grade &amp; Salary" sheetId="31" state="hidden" r:id="rId4"/>
    <sheet name="Sup &amp; N.I." sheetId="32" state="hidden" r:id="rId5"/>
    <sheet name="Type &amp; Class" sheetId="42" state="hidden" r:id="rId6"/>
    <sheet name="Notes" sheetId="39" state="hidden" r:id="rId7"/>
  </sheets>
  <externalReferences>
    <externalReference r:id="rId8"/>
  </externalReferences>
  <definedNames>
    <definedName name="_09_REAL">#REF!</definedName>
    <definedName name="_xlnm._FilterDatabase" localSheetId="0" hidden="1">Calculator!$I$3:$I$6</definedName>
    <definedName name="_xlnm._FilterDatabase" localSheetId="2" hidden="1">'Cost Ctr'!$A$1:$G$129</definedName>
    <definedName name="_xlnm._FilterDatabase" localSheetId="4" hidden="1">'Sup &amp; N.I.'!$A$4:$J$49</definedName>
    <definedName name="Accelerated">#REF!</definedName>
    <definedName name="Calendar">#REF!</definedName>
    <definedName name="CENTRE">#REF!</definedName>
    <definedName name="ClassSize">#REF!</definedName>
    <definedName name="clerical52">#REF!</definedName>
    <definedName name="clericaltt">#REF!</definedName>
    <definedName name="Column_39">#REF!</definedName>
    <definedName name="daterange">#REF!</definedName>
    <definedName name="depute">#REF!</definedName>
    <definedName name="devworker">#REF!</definedName>
    <definedName name="Exclusion">#REF!</definedName>
    <definedName name="EYWft">#REF!</definedName>
    <definedName name="EYWtt">#REF!</definedName>
    <definedName name="grade">'Grade &amp; Salary'!$A$5:$H$329</definedName>
    <definedName name="head">#REF!</definedName>
    <definedName name="house">#REF!</definedName>
    <definedName name="MAIN">#REF!</definedName>
    <definedName name="Mantime">#REF!</definedName>
    <definedName name="MinOppAdj">#REF!</definedName>
    <definedName name="mod">'[1]Mod Apprentice'!$A$2:$N$28</definedName>
    <definedName name="Rolltable">#REF!</definedName>
    <definedName name="Salary">#REF!</definedName>
    <definedName name="SCHOOL_NAME">#REF!</definedName>
    <definedName name="senior">#REF!</definedName>
    <definedName name="sla">#REF!</definedName>
    <definedName name="SocStrat">#REF!</definedName>
    <definedName name="Sup">#REF!</definedName>
    <definedName name="Supni">'Sup &amp; N.I.'!$A$4:$I$4</definedName>
    <definedName name="Supparents">#REF!</definedName>
    <definedName name="teach">#REF!</definedName>
    <definedName name="team">#REF!</definedName>
    <definedName name="TERM1">#REF!</definedName>
    <definedName name="Type">#REF!</definedName>
  </definedNames>
  <calcPr calcId="162913"/>
  <customWorkbookViews>
    <customWorkbookView name="Janet McKenna - Personal View" guid="{D22C9D21-A267-11D8-A179-00104BB70844}" mergeInterval="0" personalView="1" maximized="1" windowWidth="796" windowHeight="411" tabRatio="601" activeSheetId="2" showComments="commNone"/>
  </customWorkbookViews>
</workbook>
</file>

<file path=xl/calcChain.xml><?xml version="1.0" encoding="utf-8"?>
<calcChain xmlns="http://schemas.openxmlformats.org/spreadsheetml/2006/main">
  <c r="H40" i="42" l="1"/>
  <c r="I40" i="42"/>
  <c r="H17" i="42" l="1"/>
  <c r="I17" i="42"/>
  <c r="M6" i="42" l="1"/>
  <c r="L6" i="42"/>
  <c r="B50" i="32" l="1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G3" i="31" l="1"/>
  <c r="G2" i="31"/>
  <c r="G1" i="31"/>
  <c r="E331" i="31"/>
  <c r="E332" i="31"/>
  <c r="C24" i="38" l="1"/>
  <c r="C20" i="38"/>
  <c r="C18" i="38"/>
  <c r="C12" i="38"/>
  <c r="D3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1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2" i="36"/>
  <c r="L115" i="36" l="1"/>
  <c r="I5" i="42" l="1"/>
  <c r="I6" i="42"/>
  <c r="I7" i="42"/>
  <c r="I8" i="42"/>
  <c r="I9" i="42"/>
  <c r="I10" i="42"/>
  <c r="I11" i="42"/>
  <c r="I12" i="42"/>
  <c r="I13" i="42"/>
  <c r="I14" i="42"/>
  <c r="I15" i="42"/>
  <c r="I16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4" i="42"/>
  <c r="I35" i="42"/>
  <c r="I36" i="42"/>
  <c r="I37" i="42"/>
  <c r="I38" i="42"/>
  <c r="I39" i="42"/>
  <c r="I41" i="42"/>
  <c r="I42" i="42"/>
  <c r="I43" i="42"/>
  <c r="I44" i="42"/>
  <c r="I45" i="42"/>
  <c r="I46" i="42"/>
  <c r="I47" i="42"/>
  <c r="I48" i="42"/>
  <c r="I49" i="42"/>
  <c r="I50" i="42"/>
  <c r="I51" i="42"/>
  <c r="I52" i="42"/>
  <c r="I53" i="42"/>
  <c r="I54" i="42"/>
  <c r="I55" i="42"/>
  <c r="I56" i="42"/>
  <c r="I4" i="42"/>
  <c r="M5" i="42"/>
  <c r="M7" i="42"/>
  <c r="M4" i="42"/>
  <c r="L5" i="42" l="1"/>
  <c r="L7" i="42"/>
  <c r="L4" i="42"/>
  <c r="C21" i="38" s="1"/>
  <c r="H5" i="42"/>
  <c r="H6" i="42"/>
  <c r="H7" i="42"/>
  <c r="H8" i="42"/>
  <c r="H9" i="42"/>
  <c r="H10" i="42"/>
  <c r="H11" i="42"/>
  <c r="H12" i="42"/>
  <c r="H13" i="42"/>
  <c r="H14" i="42"/>
  <c r="H15" i="42"/>
  <c r="H16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H4" i="42"/>
  <c r="C19" i="38" l="1"/>
  <c r="L120" i="36"/>
  <c r="L121" i="36"/>
  <c r="L122" i="36"/>
  <c r="L123" i="36"/>
  <c r="L124" i="36"/>
  <c r="L125" i="36"/>
  <c r="L126" i="36"/>
  <c r="L127" i="36"/>
  <c r="L128" i="36"/>
  <c r="L118" i="36"/>
  <c r="L119" i="36"/>
  <c r="L117" i="36"/>
  <c r="L116" i="36"/>
  <c r="L111" i="36"/>
  <c r="L112" i="36"/>
  <c r="L113" i="36"/>
  <c r="L114" i="36"/>
  <c r="L109" i="36"/>
  <c r="L110" i="36"/>
  <c r="L108" i="36"/>
  <c r="L103" i="36"/>
  <c r="L104" i="36"/>
  <c r="L105" i="36"/>
  <c r="L106" i="36"/>
  <c r="L107" i="36"/>
  <c r="L101" i="36"/>
  <c r="L102" i="36"/>
  <c r="L99" i="36"/>
  <c r="L100" i="36"/>
  <c r="L97" i="36"/>
  <c r="L98" i="36"/>
  <c r="L95" i="36"/>
  <c r="L96" i="36"/>
  <c r="L94" i="36"/>
  <c r="L93" i="36"/>
  <c r="L91" i="36"/>
  <c r="L92" i="36"/>
  <c r="L88" i="36"/>
  <c r="L89" i="36"/>
  <c r="L90" i="36"/>
  <c r="L87" i="36"/>
  <c r="L85" i="36"/>
  <c r="L86" i="36"/>
  <c r="L80" i="36"/>
  <c r="L81" i="36"/>
  <c r="L82" i="36"/>
  <c r="L83" i="36"/>
  <c r="L84" i="36"/>
  <c r="L79" i="36"/>
  <c r="L76" i="36"/>
  <c r="L77" i="36"/>
  <c r="L78" i="36"/>
  <c r="L74" i="36"/>
  <c r="L75" i="36"/>
  <c r="L72" i="36"/>
  <c r="L73" i="36"/>
  <c r="L65" i="36"/>
  <c r="L66" i="36"/>
  <c r="L67" i="36"/>
  <c r="L68" i="36"/>
  <c r="L69" i="36"/>
  <c r="L70" i="36"/>
  <c r="L71" i="36"/>
  <c r="L63" i="36"/>
  <c r="L64" i="36"/>
  <c r="L60" i="36"/>
  <c r="L61" i="36"/>
  <c r="L62" i="36"/>
  <c r="L53" i="36"/>
  <c r="L54" i="36"/>
  <c r="L55" i="36"/>
  <c r="L56" i="36"/>
  <c r="L57" i="36"/>
  <c r="L58" i="36"/>
  <c r="L59" i="36"/>
  <c r="L46" i="36"/>
  <c r="L47" i="36"/>
  <c r="L48" i="36"/>
  <c r="L49" i="36"/>
  <c r="L50" i="36"/>
  <c r="L51" i="36"/>
  <c r="L52" i="36"/>
  <c r="L44" i="36"/>
  <c r="L4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25" i="36"/>
  <c r="L23" i="36"/>
  <c r="L24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" i="36"/>
  <c r="E7" i="31" l="1"/>
  <c r="E8" i="31"/>
  <c r="C18" i="35" s="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193" i="31"/>
  <c r="E194" i="31"/>
  <c r="E195" i="31"/>
  <c r="E196" i="31"/>
  <c r="E197" i="31"/>
  <c r="E198" i="31"/>
  <c r="E199" i="31"/>
  <c r="E200" i="31"/>
  <c r="E201" i="31"/>
  <c r="E202" i="31"/>
  <c r="E203" i="31"/>
  <c r="E204" i="31"/>
  <c r="E205" i="31"/>
  <c r="E206" i="31"/>
  <c r="E207" i="31"/>
  <c r="E208" i="31"/>
  <c r="E209" i="31"/>
  <c r="E210" i="31"/>
  <c r="E211" i="31"/>
  <c r="E212" i="31"/>
  <c r="E213" i="31"/>
  <c r="E214" i="31"/>
  <c r="E215" i="31"/>
  <c r="E216" i="31"/>
  <c r="E217" i="31"/>
  <c r="E218" i="31"/>
  <c r="E219" i="31"/>
  <c r="E220" i="31"/>
  <c r="E221" i="31"/>
  <c r="E222" i="31"/>
  <c r="E223" i="31"/>
  <c r="E224" i="31"/>
  <c r="E225" i="31"/>
  <c r="E226" i="31"/>
  <c r="E227" i="31"/>
  <c r="E228" i="31"/>
  <c r="E229" i="31"/>
  <c r="E230" i="31"/>
  <c r="E231" i="31"/>
  <c r="E232" i="31"/>
  <c r="E233" i="31"/>
  <c r="E234" i="31"/>
  <c r="E235" i="31"/>
  <c r="E236" i="31"/>
  <c r="E237" i="31"/>
  <c r="E238" i="31"/>
  <c r="E239" i="31"/>
  <c r="E240" i="31"/>
  <c r="E241" i="31"/>
  <c r="E242" i="31"/>
  <c r="E243" i="31"/>
  <c r="E244" i="31"/>
  <c r="E245" i="31"/>
  <c r="E246" i="31"/>
  <c r="E247" i="31"/>
  <c r="E248" i="31"/>
  <c r="E249" i="31"/>
  <c r="E250" i="31"/>
  <c r="E251" i="31"/>
  <c r="E252" i="31"/>
  <c r="E253" i="31"/>
  <c r="E254" i="31"/>
  <c r="E255" i="31"/>
  <c r="E256" i="31"/>
  <c r="E257" i="31"/>
  <c r="E258" i="31"/>
  <c r="E259" i="31"/>
  <c r="E260" i="31"/>
  <c r="E261" i="31"/>
  <c r="E262" i="31"/>
  <c r="E263" i="31"/>
  <c r="E264" i="31"/>
  <c r="E265" i="31"/>
  <c r="E266" i="31"/>
  <c r="E267" i="31"/>
  <c r="E268" i="31"/>
  <c r="E269" i="31"/>
  <c r="E270" i="31"/>
  <c r="E271" i="31"/>
  <c r="E272" i="31"/>
  <c r="E273" i="31"/>
  <c r="E274" i="31"/>
  <c r="E275" i="31"/>
  <c r="E276" i="31"/>
  <c r="E277" i="31"/>
  <c r="E278" i="31"/>
  <c r="E279" i="31"/>
  <c r="E280" i="31"/>
  <c r="E281" i="31"/>
  <c r="E282" i="31"/>
  <c r="E283" i="31"/>
  <c r="E284" i="31"/>
  <c r="E285" i="31"/>
  <c r="E286" i="31"/>
  <c r="E287" i="31"/>
  <c r="E288" i="31"/>
  <c r="E289" i="31"/>
  <c r="E290" i="31"/>
  <c r="E291" i="31"/>
  <c r="E292" i="31"/>
  <c r="E293" i="31"/>
  <c r="E294" i="31"/>
  <c r="E295" i="31"/>
  <c r="E296" i="31"/>
  <c r="E297" i="31"/>
  <c r="E298" i="31"/>
  <c r="E299" i="31"/>
  <c r="E300" i="31"/>
  <c r="E301" i="31"/>
  <c r="E302" i="31"/>
  <c r="E303" i="31"/>
  <c r="E304" i="31"/>
  <c r="E305" i="31"/>
  <c r="E306" i="31"/>
  <c r="E307" i="31"/>
  <c r="E308" i="31"/>
  <c r="E309" i="31"/>
  <c r="E310" i="31"/>
  <c r="E311" i="31"/>
  <c r="E312" i="31"/>
  <c r="E313" i="31"/>
  <c r="E314" i="31"/>
  <c r="E315" i="31"/>
  <c r="E316" i="31"/>
  <c r="E317" i="31"/>
  <c r="E318" i="31"/>
  <c r="E319" i="31"/>
  <c r="E320" i="31"/>
  <c r="E321" i="31"/>
  <c r="E322" i="31"/>
  <c r="E323" i="31"/>
  <c r="E324" i="31"/>
  <c r="E325" i="31"/>
  <c r="E326" i="31"/>
  <c r="E327" i="31"/>
  <c r="E328" i="31"/>
  <c r="E329" i="31"/>
  <c r="E330" i="31"/>
  <c r="E6" i="31"/>
  <c r="C7" i="38" l="1"/>
  <c r="C15" i="38"/>
  <c r="C16" i="38" s="1"/>
  <c r="C22" i="38"/>
  <c r="D12" i="38"/>
  <c r="C10" i="38"/>
  <c r="D10" i="38" s="1"/>
  <c r="C5" i="38"/>
  <c r="Q4" i="38"/>
  <c r="C26" i="38" l="1"/>
  <c r="D36" i="38"/>
  <c r="F28" i="35" s="1"/>
  <c r="B28" i="35" s="1"/>
  <c r="D35" i="38"/>
  <c r="F27" i="35" s="1"/>
  <c r="B27" i="35" s="1"/>
  <c r="D34" i="38"/>
  <c r="F26" i="35" s="1"/>
  <c r="B26" i="35" s="1"/>
  <c r="C13" i="38"/>
  <c r="C8" i="38"/>
  <c r="E12" i="38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" i="32"/>
  <c r="C34" i="38" l="1"/>
  <c r="C26" i="35" s="1"/>
  <c r="E28" i="38"/>
  <c r="E36" i="38" s="1"/>
  <c r="E27" i="38"/>
  <c r="E35" i="38" s="1"/>
  <c r="E27" i="35" s="1"/>
  <c r="C28" i="38" l="1"/>
  <c r="C27" i="38"/>
  <c r="C35" i="38"/>
  <c r="C27" i="35" s="1"/>
  <c r="C36" i="38"/>
  <c r="C28" i="35" s="1"/>
  <c r="E28" i="35"/>
  <c r="C30" i="38" l="1"/>
  <c r="C31" i="38" s="1"/>
  <c r="C38" i="38"/>
  <c r="C30" i="35"/>
</calcChain>
</file>

<file path=xl/sharedStrings.xml><?xml version="1.0" encoding="utf-8"?>
<sst xmlns="http://schemas.openxmlformats.org/spreadsheetml/2006/main" count="1656" uniqueCount="812">
  <si>
    <t>271 -PRINCIPAL TEACHER POINT 1</t>
  </si>
  <si>
    <t>700 TEACHER UNPROM PRIM AVE</t>
  </si>
  <si>
    <t>291 - HEAD TEACHER POINT 1</t>
  </si>
  <si>
    <t>720 - PROBATIONERS TEACHER</t>
  </si>
  <si>
    <t>298 - HEAD TEACHER POINT 8</t>
  </si>
  <si>
    <t>252 DEPUTE HEAD TEACHER PT 2</t>
  </si>
  <si>
    <t>251 DEPUTE HEAD TEACHER PT 1</t>
  </si>
  <si>
    <t>Code</t>
  </si>
  <si>
    <t>040 EDUC PSYCHOLOGIST PT0</t>
  </si>
  <si>
    <t>041 - EDUC PSYCHOLOGIST PT1</t>
  </si>
  <si>
    <t>042 - EDUC PSYCHOLOGIST PT2</t>
  </si>
  <si>
    <t>043 - EDUC PSYCHOLOGIST PT3</t>
  </si>
  <si>
    <t>044 - EDUC PSYCHOLOGIST PT4</t>
  </si>
  <si>
    <t>045 - EDUC PSYCHOLOGIST PT5</t>
  </si>
  <si>
    <t>046 - EDUC PSYCHOLOGIST PT6</t>
  </si>
  <si>
    <t>071 - SENIOR PSYCHOLOGIST</t>
  </si>
  <si>
    <t>082 - DEPUTE PRINC PSYCHOL PT2</t>
  </si>
  <si>
    <t>114 - DEPUTE HEAD TEACHER PT4 - cons April 2016</t>
  </si>
  <si>
    <t>116 - DEPUTE HEAD TEACHER PT6 - cons April 2016</t>
  </si>
  <si>
    <t>147 - HEAD TEACHER PT7 - cons April 2016</t>
  </si>
  <si>
    <t>150 - MUSIC INSTRUCTOR Ave</t>
  </si>
  <si>
    <t>151 - MUSIC INSTRUCTOR PT1</t>
  </si>
  <si>
    <t>152 - MUSIC INSTRUCTOR PT2</t>
  </si>
  <si>
    <t>153 - MUSIC INSTRUCTOR PT3</t>
  </si>
  <si>
    <t>154 - MUSIC INSTRUCTOR PT4</t>
  </si>
  <si>
    <t>155 - MUSIC INSTRUCTOR PT5</t>
  </si>
  <si>
    <t>156 - MUSIC INSTRUCTOR PT6</t>
  </si>
  <si>
    <t>181 - PRINCIPAL TEACHER PT1 - cons April 2017</t>
  </si>
  <si>
    <t>199 - HEAD TEACHER POINT 9 - Cons April 2017</t>
  </si>
  <si>
    <t>202 PRIM DEPUTE HEAD CON PT2</t>
  </si>
  <si>
    <t>208 PRIM HEAD TEACHER CON PT9</t>
  </si>
  <si>
    <t>209 PRIM HEAD TEACHER CON PT12</t>
  </si>
  <si>
    <t>215 SECY PT CON 1001 - 1300</t>
  </si>
  <si>
    <t>216 - SECONDARY PT CON &gt; 1300</t>
  </si>
  <si>
    <t>242 SPEC HEAD TEACHER CON PT10</t>
  </si>
  <si>
    <t>253 DEPUTE HEAD TEACHER PT 3</t>
  </si>
  <si>
    <t>254 DEPUTE HEAD TEACHER PT 4</t>
  </si>
  <si>
    <t>255 DEPUTE HEAD TEACHER PT 5</t>
  </si>
  <si>
    <t>256 DEPUTE HEAD TEACHER PT 6</t>
  </si>
  <si>
    <t>257 DEPUTE HEAD TEACHER PT 7</t>
  </si>
  <si>
    <t>258 DEPUTE HEAD TEACHER PT 8</t>
  </si>
  <si>
    <t>259 DEPUTE HEAD TEACHER PT 9</t>
  </si>
  <si>
    <t>260 DEPUTE HEAD TEACHER PT 10</t>
  </si>
  <si>
    <t>261 DEPUTE HEAD TEACHER PT 11</t>
  </si>
  <si>
    <t>262 DEPUTE HEAD TEACHER PT 12</t>
  </si>
  <si>
    <t>264 DEPUTE HEAD TEACHER PT 14</t>
  </si>
  <si>
    <t>265 DEPUTE HEAD TEACHER PT 15</t>
  </si>
  <si>
    <t>266 DEPUTE HEAD TEACHER PT 16</t>
  </si>
  <si>
    <t>267 DEPUTE HEAD TEACHER PT 17</t>
  </si>
  <si>
    <t>268 DEPUTE HEAD TEACHER PT 18</t>
  </si>
  <si>
    <t>269 DEPUTE HEAD TEACHER PT 19</t>
  </si>
  <si>
    <t>272 -PRINCIPAL TEACHER POINT 2</t>
  </si>
  <si>
    <t>273 -PRINCIPAL TEACHER POINT 3</t>
  </si>
  <si>
    <t>274 -PRINCIPAL TEACHER POINT 4</t>
  </si>
  <si>
    <t>275 -PRINCIPAL TEACHER POINT 5</t>
  </si>
  <si>
    <t>276 -PRINCIPAL TEACHER POINT 6</t>
  </si>
  <si>
    <t>277 -PRINCIPAL TEACHER POINT 7</t>
  </si>
  <si>
    <t>278 -PRINCIPAL TEACHER POINT 8</t>
  </si>
  <si>
    <t>282 -CHARTERED TEACHER POINT 2</t>
  </si>
  <si>
    <t>283 -CHARTERED TEACHER POINT 3</t>
  </si>
  <si>
    <t>284 -CHARTERED TEACHER POINT 4</t>
  </si>
  <si>
    <t>285 -CHARTERED TEACHER POINT 5</t>
  </si>
  <si>
    <t>286 -CHARTERED TEACHER POINT 6</t>
  </si>
  <si>
    <t>292 - HEAD TEACHER POINT 2</t>
  </si>
  <si>
    <t>293 - HEAD TEACHER POINT 3</t>
  </si>
  <si>
    <t>294 - HEAD TEACHER POINT 4</t>
  </si>
  <si>
    <t>295 - HEAD TEACHER POINT 5</t>
  </si>
  <si>
    <t>296 - HEAD TEACHER POINT 6</t>
  </si>
  <si>
    <t>297 - HEAD TEACHER POINT 7</t>
  </si>
  <si>
    <t>299 - HEAD TEACHER POINT 9</t>
  </si>
  <si>
    <t>300 - HEAD TEACHER POINT 10</t>
  </si>
  <si>
    <t>301 - HEAD TEACHER POINT 11</t>
  </si>
  <si>
    <t>302 - HEAD TEACHER POINT 12</t>
  </si>
  <si>
    <t>303 - HEAD TEACHER POINT 13</t>
  </si>
  <si>
    <t>304 - HEAD TEACHER POINT 14</t>
  </si>
  <si>
    <t>305 - HEAD TEACHER POINT 15</t>
  </si>
  <si>
    <t>306 - HEAD TEACHER POINT 16</t>
  </si>
  <si>
    <t>307 - HEAD TEACHER POINT 17</t>
  </si>
  <si>
    <t>308 - HEAD TEACHER POINT 18</t>
  </si>
  <si>
    <t>309 - HEAD TEACHER POINT 19</t>
  </si>
  <si>
    <t>418 - GRADUATE SCHEME</t>
  </si>
  <si>
    <t>422 -GRADE 4 SCHOOL ASSIST AVE</t>
  </si>
  <si>
    <t>440 - PRIMARY CLERICAL T/T GRADE 5 AVERAGE SALARY</t>
  </si>
  <si>
    <t>491 GRADE 4 FT (52WKS)CLERICAL</t>
  </si>
  <si>
    <t>492 GRADE 4 PRIM CLERICAL T/T</t>
  </si>
  <si>
    <t>493 -GRADE 4 SECY CLERICAL T/T</t>
  </si>
  <si>
    <t>494  GRADE 4 SPEC CLERICAL T/T</t>
  </si>
  <si>
    <t>502 GRADE 4 SLA ALL SCHOOL T/T</t>
  </si>
  <si>
    <t>507 GRADE 4 CLASS ASST T/T AVE</t>
  </si>
  <si>
    <t>570 - CHIEF OFFICER POINT 21</t>
  </si>
  <si>
    <t>572 - CHIEF OFFICER POINT 26</t>
  </si>
  <si>
    <t>573 - CHIEF OFFICER POINT 32</t>
  </si>
  <si>
    <t>575 - CHIEF OFFICER POINT 36</t>
  </si>
  <si>
    <t>576 - CHIEF OFFICER POINT 40</t>
  </si>
  <si>
    <t>580 - CHIEF OFFICER POINT 50</t>
  </si>
  <si>
    <t>581 -EDUC SUPPORT OFFICER PT 1</t>
  </si>
  <si>
    <t>582 -EDUC SUPPORT OFFICER PT 2</t>
  </si>
  <si>
    <t>583 -EDUC SUPPORT OFFICER PT 3</t>
  </si>
  <si>
    <t>585 QIO POINT 1</t>
  </si>
  <si>
    <t>586 - QIO POINT 2</t>
  </si>
  <si>
    <t>587 - QIO POINT 3</t>
  </si>
  <si>
    <t>590 - QUALITY IMPROVE MANAGER</t>
  </si>
  <si>
    <t>701 -TEACHER UNPROM SECDRY AVE</t>
  </si>
  <si>
    <t>702 - TEACHER UNPROM SPEC AVE</t>
  </si>
  <si>
    <t>703 - TEACHER UNPROM PRE5 AVE</t>
  </si>
  <si>
    <t>704 - TEACHER UNPROM NETWK AVE</t>
  </si>
  <si>
    <t>705 - CONSERVED TEACHER ST/APT</t>
  </si>
  <si>
    <t>778 EARLY YRS WORK TERM TM AVE</t>
  </si>
  <si>
    <t>780 - EYW F.TIME 52WK AV</t>
  </si>
  <si>
    <t>801- Grade 1 (SCP 1-5) Point 1</t>
  </si>
  <si>
    <t>802 -Grade 1 (SCP 1-5) Point 2</t>
  </si>
  <si>
    <t>803 -Grade 1 (SCP 1-5) Point 3</t>
  </si>
  <si>
    <t>804 -Grade 1 (SCP 1-5) Point 4</t>
  </si>
  <si>
    <t>805 -Grade 1 (SCP 1-5) Point 5</t>
  </si>
  <si>
    <t>806 Grade 2 (SCP 6-12) Point 6</t>
  </si>
  <si>
    <t>807 Grade 2 (SCP 6-12) Point 7</t>
  </si>
  <si>
    <t>808 Grade 2 (SCP 6-12) Point 8</t>
  </si>
  <si>
    <t>809 Grade 2 (SCP 6-12) Point 9</t>
  </si>
  <si>
    <t>810 Grade 2 (SCP 6-12) Pt 10</t>
  </si>
  <si>
    <t>811 Grade 2 (SCP 6-12) Pt 11</t>
  </si>
  <si>
    <t>812 Grade 2 (SCP 6-12) Pt 12</t>
  </si>
  <si>
    <t>813 Grade 3 (SCP 13-21) Pt 13</t>
  </si>
  <si>
    <t>814 Grade 3 (SCP 13-21) Pt 14</t>
  </si>
  <si>
    <t>815 Grade 3 (SCP 13-21) Pt 15</t>
  </si>
  <si>
    <t>816 Grade 3 (SCP 13-21) Pt 16</t>
  </si>
  <si>
    <t>817 Grade 3 (SCP 13-21) Pt 17</t>
  </si>
  <si>
    <t>818 Grade 3 (SCP 13-21) Pt 18</t>
  </si>
  <si>
    <t>819 Grade 3 (SCP 13-21) Pt 19</t>
  </si>
  <si>
    <t>820 Grade 3 (SCP 13-21) Pt 20</t>
  </si>
  <si>
    <t>821 Grade 3 (SCP 13-21) Pt 21</t>
  </si>
  <si>
    <t>822 Grade 4 (SCP 22-30) Pt 22</t>
  </si>
  <si>
    <t>823 Grade 4 (SCP 22-30) Pt 23</t>
  </si>
  <si>
    <t>824 Grade 4 (SCP 22-30) Pt 24</t>
  </si>
  <si>
    <t>825 Grade 4 (SCP 22-30) Pt 25</t>
  </si>
  <si>
    <t>826 Grade 4 (SCP 22-30) Pt 26</t>
  </si>
  <si>
    <t>827 Grade 4 (SCP 22-30) Pt 27</t>
  </si>
  <si>
    <t>828 Grade 4 (SCP 22-30) Pt 28</t>
  </si>
  <si>
    <t>829 Grade 4 (SCP 22-30) Pt 29</t>
  </si>
  <si>
    <t>831 Grade ? (SCP xx-xx) Pt 31</t>
  </si>
  <si>
    <t>833 Grade 5 (SCP 32-40) Pt 33</t>
  </si>
  <si>
    <t>835 Grade 5 (SCP 32-40) Pt 35</t>
  </si>
  <si>
    <t>837 Grade 5 (SCP 32-40) Pt 37</t>
  </si>
  <si>
    <t>838 Grade 5 (SCP 32-40) Pt 38</t>
  </si>
  <si>
    <t>839 Grade 5 (SCP 32-40) Pt 39</t>
  </si>
  <si>
    <t>840 Grade 5 (SCP 32-40) Pt 40</t>
  </si>
  <si>
    <t>841 Grade 6 (SCP 41-51) Pt 41</t>
  </si>
  <si>
    <t>842 Grade 6 (SCP 41-51) Pt 42</t>
  </si>
  <si>
    <t>844 Grade 6 (SCP 41-51) Pt 44</t>
  </si>
  <si>
    <t>845 Grade 6 (SCP 41-51) Pt 45</t>
  </si>
  <si>
    <t>846 Grade 6 (SCP 41-51) Pt 46</t>
  </si>
  <si>
    <t>847 Grade 6 (SCP 41-51) Pt 47</t>
  </si>
  <si>
    <t>848 Grade 6 (SCP 41-51) Pt 48</t>
  </si>
  <si>
    <t>849 Grade 6 (SCP 41-51) Pt 49</t>
  </si>
  <si>
    <t>850 Grade 6 (SCP 41-51) Pt 50</t>
  </si>
  <si>
    <t>851 Grade 6 (SCP 41-51) Pt 51</t>
  </si>
  <si>
    <t>852 Grade 7 (SCP 52-62) Pt 52</t>
  </si>
  <si>
    <t>853 Grade 7 (SCP 52-62) Pt 53</t>
  </si>
  <si>
    <t>854 Grade 7 (SCP 52-62) Pt 54</t>
  </si>
  <si>
    <t>855 Grade 7 (SCP 52-62) Pt 55</t>
  </si>
  <si>
    <t>857 Grade 7 (SCP 52-62) Pt 57</t>
  </si>
  <si>
    <t>859 Grade 7 (SCP 52-62) Pt 59</t>
  </si>
  <si>
    <t>860 Grade 7 (SCP 52-62) Pt 60</t>
  </si>
  <si>
    <t>861 Grade 7 (SCP 52-62) Pt 61</t>
  </si>
  <si>
    <t>862 Grade 7 (SCP 52-62) Pt 62</t>
  </si>
  <si>
    <t>863 Grade 8 (SCP 63-73) Pt 63</t>
  </si>
  <si>
    <t>864 Grade 8 (SCP 63-73) Pt 64</t>
  </si>
  <si>
    <t>865 Grade 8 (SCP 63-73) Pt 65</t>
  </si>
  <si>
    <t>866 Grade 8 (SCP 63-73) Pt 66</t>
  </si>
  <si>
    <t>867 Grade 8 (SCP 63-73) Pt 67</t>
  </si>
  <si>
    <t>868 Grade 8 (SCP 63-73) Pt 68</t>
  </si>
  <si>
    <t>869 Grade 8 (SCP 63-73) Pt 69</t>
  </si>
  <si>
    <t>870 Grade 8 (SCP 63-73) Pt 70</t>
  </si>
  <si>
    <t>871 Grade 8 (SCP 63-73) Pt 71</t>
  </si>
  <si>
    <t>872 Grade 8 (SCP 63-73) Pt 72</t>
  </si>
  <si>
    <t>873 Grade 8 (SCP 63-73) Pt 73</t>
  </si>
  <si>
    <t>874 Grade ? (SCP xx-xx) Pt 74</t>
  </si>
  <si>
    <t>875 Grade 9 (SCP 74-83) Pt 75</t>
  </si>
  <si>
    <t>876 Grade 9 (SCP 74-83) Pt 76</t>
  </si>
  <si>
    <t>877 Grade 9 (SCP 74-83) Pt 77</t>
  </si>
  <si>
    <t>878 Grade 9 (SCP 74-83) Pt 78</t>
  </si>
  <si>
    <t>879 Grade 9 (SCP 74-83) Pt 79</t>
  </si>
  <si>
    <t>880 Grade 9 (SCP 74-83) Pt 80</t>
  </si>
  <si>
    <t>881 Grade 9 (SCP 74-83) Pt 81</t>
  </si>
  <si>
    <t>882 Grade 9 (SCP 74-83) Pt 82</t>
  </si>
  <si>
    <t>883 Grade 9 (SCP 74-83) Pt 83</t>
  </si>
  <si>
    <t>884 Grade 10 (SCP 84-92) Pt 84</t>
  </si>
  <si>
    <t>885 Grade 10 (SCP 84-92) Pt 85</t>
  </si>
  <si>
    <t>886 Grade 10 (SCP 84-92) Pt 86</t>
  </si>
  <si>
    <t>887 Grade 10 (SCP 84-92) Pt 87</t>
  </si>
  <si>
    <t>888 Grade 10 (SCP 84-92) Pt 88</t>
  </si>
  <si>
    <t>889 Grade 10 (SCP 84-92) Pt 89</t>
  </si>
  <si>
    <t>890 Grade 10 (SCP 84-92) Pt 90</t>
  </si>
  <si>
    <t>891 Grade 10 (SCP 84-92) Pt 91</t>
  </si>
  <si>
    <t>893 Grade 11 (SCP 93-99) Pt 93</t>
  </si>
  <si>
    <t>894 Grade 11 (SCP 93-99) Pt 94</t>
  </si>
  <si>
    <t>895 Grade 11 (SCP 93-99) Pt 95</t>
  </si>
  <si>
    <t>896 Grade 11 (SCP 93-99) Pt 96</t>
  </si>
  <si>
    <t>897 Grade 11 (SCP 93-99) Pt 97</t>
  </si>
  <si>
    <t>898 Grade 11 (SCP 93-99) Pt 98</t>
  </si>
  <si>
    <t>899 Grade 11 (SCP 93-99) Pt 99</t>
  </si>
  <si>
    <t>DE</t>
  </si>
  <si>
    <t>EC</t>
  </si>
  <si>
    <t>ED</t>
  </si>
  <si>
    <t>EE</t>
  </si>
  <si>
    <t>EH</t>
  </si>
  <si>
    <t>Category</t>
  </si>
  <si>
    <t>Mainhead</t>
  </si>
  <si>
    <t>MainHead</t>
  </si>
  <si>
    <t>NI</t>
  </si>
  <si>
    <t>Superan</t>
  </si>
  <si>
    <t>PRE-FIVES SERVICE</t>
  </si>
  <si>
    <t>A.P.T.&amp; C. STAFF</t>
  </si>
  <si>
    <t>03</t>
  </si>
  <si>
    <t>ANCILLARY EDUCATIONAL STAFF</t>
  </si>
  <si>
    <t>04</t>
  </si>
  <si>
    <t>MANUAL WORKERS</t>
  </si>
  <si>
    <t>07</t>
  </si>
  <si>
    <t>PRIMARY SCHOOLS</t>
  </si>
  <si>
    <t>SECONDARY SCHOOLS</t>
  </si>
  <si>
    <t>SPECIAL SCHOOLS</t>
  </si>
  <si>
    <t>SEN NETWORK SUPPORT</t>
  </si>
  <si>
    <t>Mainhead + Cat</t>
  </si>
  <si>
    <t>Teachers</t>
  </si>
  <si>
    <t>01</t>
  </si>
  <si>
    <t>52 Weeks</t>
  </si>
  <si>
    <t>111 - PRINCIPAL TEACHER PT1 - cons April 2018</t>
  </si>
  <si>
    <t>112 - DEPUTE HEAD TEACHER PT1 - cons April 2018</t>
  </si>
  <si>
    <t>113 DEPUTE HEAD TEACHER PT3 - cons April 2016</t>
  </si>
  <si>
    <t>115 - DEPUTE HEAD TECHER PT5 cons April 2016</t>
  </si>
  <si>
    <t>DEPUTE HEAD TEACHER pt7 - cons April 2016</t>
  </si>
  <si>
    <t>121 - PRINCIPAL TEACHER PT1 - Cons April 2020</t>
  </si>
  <si>
    <t>122 - PRINCIPAL TEACHER PT 2 - Cons April 2020</t>
  </si>
  <si>
    <t>123 - PRINCIPAL TEACHER PT 3 - Cons April 2020</t>
  </si>
  <si>
    <t>124 - PRINCIPAL TEACHER PT 4 - Cons April 2020</t>
  </si>
  <si>
    <t>125 - PRINCIPAL TEACHER PT 5 - cons April 2019</t>
  </si>
  <si>
    <t>131 - PRINCIPAL TEACHER PT1 - cons April 2019</t>
  </si>
  <si>
    <t>132 - PRINCIPAL TEACHER PT2 cons April 2019</t>
  </si>
  <si>
    <t>133 - PRINCIPAL TEACHER PT3 cons April 2019</t>
  </si>
  <si>
    <t>134 - PRINCIPAL TEACHER PT4 - cons April 2019</t>
  </si>
  <si>
    <t>135 - PRINCIPAL TEACHER PT5 - cons April 2016</t>
  </si>
  <si>
    <t>136 - PRINCIPAL TEACHER PT6 - cons April 2016</t>
  </si>
  <si>
    <t>137 - PRINCIPAL TEACHER PT7 - cons April 2016</t>
  </si>
  <si>
    <t>141 - DEPUTE HEAD TEACHER PT  - Cons April 2020</t>
  </si>
  <si>
    <t>142 - DEPUTE HEAD TEACHER PT  - Cons April 2020</t>
  </si>
  <si>
    <t>143 - DEPUTE HEAD TEACHER PT3 - Cons April 2020</t>
  </si>
  <si>
    <t>144 - DEPUTE HEAD TECAHER PT4 - Cons April 2020</t>
  </si>
  <si>
    <t>145 - HEAD TEACHER PT5 Cons April 2016</t>
  </si>
  <si>
    <t>146 HEAD TEACHER PT6 cons April 2016</t>
  </si>
  <si>
    <t>148 HEAD TEACHER PT8 cons April 2016</t>
  </si>
  <si>
    <t>149 HEAD TEACHER PT9 - cons April 2016</t>
  </si>
  <si>
    <t>166 HEAD TEACHER PT16 - cons April 2016</t>
  </si>
  <si>
    <t>167 - HEAD TEACHER PT 17 - cons April 2016</t>
  </si>
  <si>
    <t>AVAILABLE</t>
  </si>
  <si>
    <t>171 DEPUTE HEAD TEACHER PT1 - cons April 2017</t>
  </si>
  <si>
    <t>172 - DEPUTE HEAD TEACHER PT 2 - cons April 2017</t>
  </si>
  <si>
    <t>173 - DEPUTE HEAD TEACHER PT3 - Cons April 2017</t>
  </si>
  <si>
    <t>174 - DEPUTE HEAD TEACHER PT4 cons April 2017</t>
  </si>
  <si>
    <t>175 DEPUTE HEAD TEACHER PT 5 - Cons April 2017</t>
  </si>
  <si>
    <t>176 DEPUTE HEAD TEACHER PT 6 - cons April 2017</t>
  </si>
  <si>
    <t>177 DEPUTE HEAD TEACHER PT 7 cons April 2017</t>
  </si>
  <si>
    <t>182 PRINCIPAL TEACHER PT2 - cons April 2017</t>
  </si>
  <si>
    <t>183 PRINCIPAL TEACHER PT3 - cons April 2017</t>
  </si>
  <si>
    <t>184 PRINCIPAL TEACHER PT4 - cons April 2017</t>
  </si>
  <si>
    <t>185 PRINCIPAL TEACHER PT 5 - cons April 2017</t>
  </si>
  <si>
    <t>186 PRINCIPAL TEACHER PT6 - cons April 2017</t>
  </si>
  <si>
    <t>193 HEAD TEACHER PT 3 cons April 2017</t>
  </si>
  <si>
    <t>194 HEAD TEACHER PT4 cons April 2017</t>
  </si>
  <si>
    <t>195 HEAD TEACHER PT5 - cons April 2017</t>
  </si>
  <si>
    <t>196 HEAD TEACHER PT6 - cons April 2017</t>
  </si>
  <si>
    <t>197 HEAD TEACHER PT - cons April 2017</t>
  </si>
  <si>
    <t>198 HEAD TEACHER POINT 8 cons April 2017</t>
  </si>
  <si>
    <t>200 - DEPUTE HEAD TEACHER PT3 - Cons March 2018</t>
  </si>
  <si>
    <t>201 - PRINCIPAL TEACHER PT1 - cons March 2018</t>
  </si>
  <si>
    <t>203 PRIM DEPUTE HEAD CONS PT3</t>
  </si>
  <si>
    <t>210 DEPUTE HEAD TEACHER POINT 1 - Cons April 2018</t>
  </si>
  <si>
    <t>213 - SECY PT CONSERVED 601-800</t>
  </si>
  <si>
    <t>2014 SECY PT CON 801 - 1000</t>
  </si>
  <si>
    <t>217 - SECY ASSIST HEAD - CON PT8</t>
  </si>
  <si>
    <t>2018 SECY DEPUTE HEAD - CON PT8</t>
  </si>
  <si>
    <t>221 - SECY DEP HEAD CON PT11</t>
  </si>
  <si>
    <t>222 SECY DEP HEAD CON PT12</t>
  </si>
  <si>
    <t>224 - SECY DEP HEAD CON PT14</t>
  </si>
  <si>
    <t>230 SECY HEAD CONSERVED PT21</t>
  </si>
  <si>
    <t>234 SPEC PT CONSERVED SEN</t>
  </si>
  <si>
    <t>263 DEPUTE HEAD TEACHER PT 13</t>
  </si>
  <si>
    <t>281 -CHARTERED TEACHER POINT 1</t>
  </si>
  <si>
    <t>430 - MODERN APPRENTICE YEAR 1 (50% OF GRADE 819)</t>
  </si>
  <si>
    <t>431 - MODERN APPRENTICE - YEAR 2 (75% GRADE 819)</t>
  </si>
  <si>
    <t>432 - CRAFT MODERN APPRENTICE YR1 (50% GRADE 6)</t>
  </si>
  <si>
    <t>433 CRAFT MODERN APPRENTICE - YR2 (70% GRADE 841)</t>
  </si>
  <si>
    <t>434 - CRAFT MODERN APPRENTICE YR3 (80% GRADE 841)</t>
  </si>
  <si>
    <t>435 - CRAFT MODERN APPRENTICE YR4 (90% GRADE 841)</t>
  </si>
  <si>
    <t>436 - SGLW</t>
  </si>
  <si>
    <t>501 - G5 SLA CAMPSIE &amp; MERKLAND  AVE</t>
  </si>
  <si>
    <t>503 GRADE 4 EYSW (52WKS)</t>
  </si>
  <si>
    <t>577- CHIEF OFFICER POINT 41</t>
  </si>
  <si>
    <t>900 Grade 12 (SCP100-106)Pt 100</t>
  </si>
  <si>
    <t>901 Grade 12 (SCP100-106)Pt101</t>
  </si>
  <si>
    <t>902 Grade 12 (SCP100-106)Pt102</t>
  </si>
  <si>
    <t>903 Grade 12 (SCP100-106)Pt 103</t>
  </si>
  <si>
    <t>904 Grade 12 (SCP100-106)Pt 104</t>
  </si>
  <si>
    <t>905 Grade 12 (SCP 100 to 106) Pt 105</t>
  </si>
  <si>
    <t>906 Grade 12 (SCP 100-106) Pt 106</t>
  </si>
  <si>
    <t>907 - Grade 13 (Pt107-113) Pt 107</t>
  </si>
  <si>
    <t>908 Grade 13 (SCP 107-113) Pt 108</t>
  </si>
  <si>
    <t>909 Grade 13 (SCP107-113) Pt 909</t>
  </si>
  <si>
    <t>910 Grade 13 (SCP 107-113) Pt 110</t>
  </si>
  <si>
    <t>911 Grade 13 (SCP 107-113) Pt 111</t>
  </si>
  <si>
    <t>912 Grade 13 (SCP 107-113) Pt 112</t>
  </si>
  <si>
    <t>913 Grade 13 (SCP 107-113) Pt 113</t>
  </si>
  <si>
    <t>914 Grade 14 (SCP 114 - 120) Pt 114</t>
  </si>
  <si>
    <t>915 Grade 14 (SCP 114-120) Pt 115</t>
  </si>
  <si>
    <t>916 Grade 14 (SCP 114 - 120) Pt 116</t>
  </si>
  <si>
    <t>917 Grade 14 (SCP 114 - 120) Pt 117</t>
  </si>
  <si>
    <t>918 Grade 14 (SCP 114-120) Pt 118</t>
  </si>
  <si>
    <t>919 Grade 14 (SCP 114-120) Pt 119</t>
  </si>
  <si>
    <t>920 Grade 14 (SCP 114-120) Pt 120</t>
  </si>
  <si>
    <t>921 Grade 15 (SCP 121-127) Pt 121</t>
  </si>
  <si>
    <t>922 Grade 15 (SCP 121-127) Pt 122</t>
  </si>
  <si>
    <t>923 Grade 15 (SCP 121 - 127) Pt 123</t>
  </si>
  <si>
    <t>924 Grade 15 (SCP 121 - 127) Pt 124</t>
  </si>
  <si>
    <t>925 Grade 15 (SCP 121 - 127) Pt 121</t>
  </si>
  <si>
    <t>926 Grade 15 (SCP 121 - 127) Pt 126</t>
  </si>
  <si>
    <t>927 Grade 15 (SCP 121 - 127) Pt 127</t>
  </si>
  <si>
    <t>928 Grade 16 (SCP 128 - 134) Pt 128</t>
  </si>
  <si>
    <t>929 Grade 16 (SCP 128 - 134) Pt 129</t>
  </si>
  <si>
    <t>930 Grade 16 (SCP 128 - 134) Pt 130</t>
  </si>
  <si>
    <t>931 Grade 16 (SCP 128 - 134) Pt 131</t>
  </si>
  <si>
    <t>932 Grade 16 (SCP 128 - 134) Pt 132</t>
  </si>
  <si>
    <t>933 Grade 16 (SCP 128 - 134) Pt 133</t>
  </si>
  <si>
    <t>934 Grade 16 (SCP 128 - 134) Pt 134</t>
  </si>
  <si>
    <t>935 Grade 17 (SCP 135 - 141) Pt 135</t>
  </si>
  <si>
    <t>936 Grade 17 (SCP 135 - 141) Pt 136</t>
  </si>
  <si>
    <t>937 Grade 17 (SCP 135 - 141) Pt 137</t>
  </si>
  <si>
    <t>938 Grade 17 (SCP 135 - 141) Pt 138</t>
  </si>
  <si>
    <t>939 Grade 17 (SCP 135 - 141) Pt 139</t>
  </si>
  <si>
    <t>940 Grade 17 (SCP 135 - 141) Pt 140</t>
  </si>
  <si>
    <t>941 Grdae 17 (SCP 135 - 141) Pt 141</t>
  </si>
  <si>
    <t>Term 1</t>
  </si>
  <si>
    <t>APT&amp;C</t>
  </si>
  <si>
    <t>Term 2</t>
  </si>
  <si>
    <t>Ancillary</t>
  </si>
  <si>
    <t>Grade</t>
  </si>
  <si>
    <t xml:space="preserve">Basic </t>
  </si>
  <si>
    <t xml:space="preserve">Sup </t>
  </si>
  <si>
    <t>ED014</t>
  </si>
  <si>
    <t>Daily Cost</t>
  </si>
  <si>
    <t>DE018</t>
  </si>
  <si>
    <t>52WK</t>
  </si>
  <si>
    <t>TEACH</t>
  </si>
  <si>
    <t>From</t>
  </si>
  <si>
    <t>To</t>
  </si>
  <si>
    <t>Type</t>
  </si>
  <si>
    <t>Hrs</t>
  </si>
  <si>
    <t>T/T</t>
  </si>
  <si>
    <t>TEACHERS</t>
  </si>
  <si>
    <t>Cost Centre</t>
  </si>
  <si>
    <t>Name</t>
  </si>
  <si>
    <t>Cluster</t>
  </si>
  <si>
    <t>TWECHAR NURSERY CLASS</t>
  </si>
  <si>
    <t>KIRKINTILLOCH CLUSTER</t>
  </si>
  <si>
    <t>DE027</t>
  </si>
  <si>
    <t>HILLHEAD NURSERY CENTRE</t>
  </si>
  <si>
    <t>DE028</t>
  </si>
  <si>
    <t>CLOBER NURSERY CLASS</t>
  </si>
  <si>
    <t>DOUGLAS CLUSTER</t>
  </si>
  <si>
    <t>DE029</t>
  </si>
  <si>
    <t>AUCHINAIRN NURSERY CLASS</t>
  </si>
  <si>
    <t>BISHOPBRIGGS CLUSTER</t>
  </si>
  <si>
    <r>
      <t xml:space="preserve">52 Weeks - ( Stand Alone)  -  </t>
    </r>
    <r>
      <rPr>
        <sz val="11"/>
        <color rgb="FFFF0000"/>
        <rFont val="Calibri"/>
        <family val="2"/>
        <scheme val="minor"/>
      </rPr>
      <t>1140 Hrs Pilot</t>
    </r>
  </si>
  <si>
    <t>DE030</t>
  </si>
  <si>
    <t>KILLERMONT NURSERY CLASS</t>
  </si>
  <si>
    <t>BOCLAIR CLUSTER</t>
  </si>
  <si>
    <t>DE031</t>
  </si>
  <si>
    <t>BALJAFFRAY NURSERY CLASS</t>
  </si>
  <si>
    <t>BEARSDEN CLUSTER</t>
  </si>
  <si>
    <t>Extended Day</t>
  </si>
  <si>
    <t>DE032</t>
  </si>
  <si>
    <t>COLQUHOUN PARK NURSERY CLASS</t>
  </si>
  <si>
    <t>DE033</t>
  </si>
  <si>
    <t>MILNGAVIE NURSERY CLASS</t>
  </si>
  <si>
    <t>DE034</t>
  </si>
  <si>
    <t>MEADOWBURN NURSERY CLASS</t>
  </si>
  <si>
    <t>DE035</t>
  </si>
  <si>
    <t>CLEDDEN'S LEARNING &amp; CHILDCARE</t>
  </si>
  <si>
    <t>THOMAS MUIR CLUSTER</t>
  </si>
  <si>
    <t>52 Weeks ( Stand Alone)</t>
  </si>
  <si>
    <t>DE036</t>
  </si>
  <si>
    <t>LENZIE NURSERY CLASS</t>
  </si>
  <si>
    <t>LENZIE CLUSTER</t>
  </si>
  <si>
    <t>Changed to  Lenzie Meadow DE045</t>
  </si>
  <si>
    <t>DE037</t>
  </si>
  <si>
    <t>HOLY FAMILY NURSERY CLASS</t>
  </si>
  <si>
    <t>ST NINIANS CLUSTER</t>
  </si>
  <si>
    <t>DE038</t>
  </si>
  <si>
    <t>GARTCONNER NURSERY CLASS</t>
  </si>
  <si>
    <t>DE039</t>
  </si>
  <si>
    <t>LENNOXTOWN NURSERY CLASS</t>
  </si>
  <si>
    <r>
      <t>52 Weeks -</t>
    </r>
    <r>
      <rPr>
        <sz val="11"/>
        <color rgb="FFFF0000"/>
        <rFont val="Calibri"/>
        <family val="2"/>
        <scheme val="minor"/>
      </rPr>
      <t xml:space="preserve"> 1140 Hrs Pilot</t>
    </r>
  </si>
  <si>
    <t>DE040</t>
  </si>
  <si>
    <t>CRAIGHEAD NURSERY CLASS</t>
  </si>
  <si>
    <t>DE041</t>
  </si>
  <si>
    <t>TORRANCE NURSERY CLASS</t>
  </si>
  <si>
    <t>DE042</t>
  </si>
  <si>
    <t>CASTLEHILL NURSERY CLASS</t>
  </si>
  <si>
    <t>DE045</t>
  </si>
  <si>
    <t>LENZIE MEADOW NURSERY</t>
  </si>
  <si>
    <t>DE900</t>
  </si>
  <si>
    <t>PRE-FIVES GENERAL</t>
  </si>
  <si>
    <t>HEADQUARTERS CLUSTER</t>
  </si>
  <si>
    <t>EA900</t>
  </si>
  <si>
    <t>CENTRAL ADMINISTRATION</t>
  </si>
  <si>
    <t>BEST VALUE/CENT SUP ALLOCATE</t>
  </si>
  <si>
    <t>EC050</t>
  </si>
  <si>
    <t>BALJAFFRAY PRIMARY SCHOOL</t>
  </si>
  <si>
    <t>EC051</t>
  </si>
  <si>
    <t>BEARSDEN PRIMARY SCHOOL</t>
  </si>
  <si>
    <t>EC052</t>
  </si>
  <si>
    <t>CASTLEHILL PRIMARY SCHOOL</t>
  </si>
  <si>
    <t>EC053</t>
  </si>
  <si>
    <t>MOSSHEAD PRIMARY SCHOOL</t>
  </si>
  <si>
    <t>EC054</t>
  </si>
  <si>
    <t>COLQUHOUN PARK PRIMARY SCHOOL</t>
  </si>
  <si>
    <t>EC055</t>
  </si>
  <si>
    <t>KILLERMONT PRIMARY SCHOOL</t>
  </si>
  <si>
    <t>EC056</t>
  </si>
  <si>
    <t>TORRANCE PRIMARY SCHOOL</t>
  </si>
  <si>
    <t>EC057</t>
  </si>
  <si>
    <t>WESTERTON PRIMARY SCHOOL</t>
  </si>
  <si>
    <t>EC058</t>
  </si>
  <si>
    <t>BALDERNOCK PRIMARY SCHOOL</t>
  </si>
  <si>
    <t>EC059</t>
  </si>
  <si>
    <t>CLOBER PRIMARY SCHOOL</t>
  </si>
  <si>
    <t>EC060</t>
  </si>
  <si>
    <t>CRAIGDHU PRIMARY SCHOOL</t>
  </si>
  <si>
    <t>EC062</t>
  </si>
  <si>
    <t>MILNGAVIE PRIMARY SCHOOL</t>
  </si>
  <si>
    <t>EC063</t>
  </si>
  <si>
    <t>GARTCONNER PRIMARY SCHOOL</t>
  </si>
  <si>
    <t>EC064</t>
  </si>
  <si>
    <t>HARESTANES PRIMARY SCHOOL</t>
  </si>
  <si>
    <t>EC065</t>
  </si>
  <si>
    <t>HILLHEAD PRIMARY SCHOOL</t>
  </si>
  <si>
    <t>EC066</t>
  </si>
  <si>
    <t>OXGANG PRIMARY SCHOOL</t>
  </si>
  <si>
    <t>EC067</t>
  </si>
  <si>
    <t>TWECHAR PRIMARY SCHOOL</t>
  </si>
  <si>
    <t>EC069</t>
  </si>
  <si>
    <t>LAIRDSLAND PRIMARY SCHOOL</t>
  </si>
  <si>
    <t>EC072</t>
  </si>
  <si>
    <t>MILLERSNEUK PRIMARY SCHOOL</t>
  </si>
  <si>
    <t>EC073</t>
  </si>
  <si>
    <t>HOLY FAMILY PRIMARY SCHOOL</t>
  </si>
  <si>
    <t>EC078</t>
  </si>
  <si>
    <t>ST MACHAN'S PRIMARY SCHOOL</t>
  </si>
  <si>
    <t>EC080</t>
  </si>
  <si>
    <t>LENZIE MEADOW PRIMARY</t>
  </si>
  <si>
    <t>EC081</t>
  </si>
  <si>
    <t>THOMAS MUIR PRIMARY</t>
  </si>
  <si>
    <t>EC082</t>
  </si>
  <si>
    <t>HOLY TRINITY PRIMARY</t>
  </si>
  <si>
    <t>EC083</t>
  </si>
  <si>
    <t>ST NICHOLAS' PRIMARY</t>
  </si>
  <si>
    <t>Opening August 18</t>
  </si>
  <si>
    <t>EC102</t>
  </si>
  <si>
    <t>CRAIGHEAD PRIMARY SCHOOL</t>
  </si>
  <si>
    <t>EC104</t>
  </si>
  <si>
    <t>LENNOXTOWN PRIMARY SCHOOL</t>
  </si>
  <si>
    <t>EC107</t>
  </si>
  <si>
    <t>BALMUILDY PRIMARY SCHOOL</t>
  </si>
  <si>
    <t>EC108</t>
  </si>
  <si>
    <t>MEADOWBURN PRIMARY SCHOOL</t>
  </si>
  <si>
    <t>EC109</t>
  </si>
  <si>
    <t>WESTER CLEDDENS PRIMARY SCHOOL</t>
  </si>
  <si>
    <t>EC115</t>
  </si>
  <si>
    <t>ST HELEN'S PRIMARY - B/BRIGGS</t>
  </si>
  <si>
    <t>TURNBULL CLUSTER</t>
  </si>
  <si>
    <t>EC116</t>
  </si>
  <si>
    <t>ST MATTHEW'S PRY.SCHOOL B'BRIG</t>
  </si>
  <si>
    <t>EC121</t>
  </si>
  <si>
    <t>MEADOWBURN GAELIC UNIT</t>
  </si>
  <si>
    <t>EC500</t>
  </si>
  <si>
    <t>EDC CENTRAL PRIMARY SCHOOL</t>
  </si>
  <si>
    <t>East Dunbartonshire Schools</t>
  </si>
  <si>
    <t>EC900</t>
  </si>
  <si>
    <t>PRIMARY-GENERAL</t>
  </si>
  <si>
    <t>EC905</t>
  </si>
  <si>
    <t>PRIMARY CONSERVED SALARIES</t>
  </si>
  <si>
    <t>EC910</t>
  </si>
  <si>
    <t>PRIMARY INTERIM PROMOTED POST</t>
  </si>
  <si>
    <t>EC972</t>
  </si>
  <si>
    <t>SEN SUPPORT</t>
  </si>
  <si>
    <t>EC980</t>
  </si>
  <si>
    <t>PRIMARY CENTRAL FLEXIBILITY</t>
  </si>
  <si>
    <t>ED010</t>
  </si>
  <si>
    <t>BEARSDEN ACADEMY</t>
  </si>
  <si>
    <t>ED011</t>
  </si>
  <si>
    <t>BOCLAIR ACADEMY</t>
  </si>
  <si>
    <t>ED012</t>
  </si>
  <si>
    <t>DOUGLAS ACADEMY</t>
  </si>
  <si>
    <t>ED013</t>
  </si>
  <si>
    <t>DOUGLAS ACADEMY - MUSIC SCHOOL</t>
  </si>
  <si>
    <t>KIRKINTILLOCH HIGH SCHOOL</t>
  </si>
  <si>
    <t>ED015</t>
  </si>
  <si>
    <t>LENZIE ACADEMY</t>
  </si>
  <si>
    <t>ED016</t>
  </si>
  <si>
    <t>ST NINIANS HIGH SCHOOL  K'LOCH</t>
  </si>
  <si>
    <t>ED026</t>
  </si>
  <si>
    <t>TURNBULL HIGH SCHOOL</t>
  </si>
  <si>
    <t>ED027</t>
  </si>
  <si>
    <t>BISHOPBRIGGS ACADEMY</t>
  </si>
  <si>
    <t>ED029</t>
  </si>
  <si>
    <t>EDUC MAINTENANCE ALLOWANCE EMA</t>
  </si>
  <si>
    <t>ED500</t>
  </si>
  <si>
    <t>EDC CENTRAL SECONDARY  SCHOOL</t>
  </si>
  <si>
    <t>ED900</t>
  </si>
  <si>
    <t>SECONDARY-GENERAL</t>
  </si>
  <si>
    <t>ED905</t>
  </si>
  <si>
    <t>SECONDARY CONSERVED SALARIES</t>
  </si>
  <si>
    <t>ED910</t>
  </si>
  <si>
    <t>SECONDARY INTERIM PROMOTE POST</t>
  </si>
  <si>
    <t>ED980</t>
  </si>
  <si>
    <t>SECONDARY CENTRAL FLEXIBILITY</t>
  </si>
  <si>
    <t>EE011</t>
  </si>
  <si>
    <t>CAMPSIE VIEW SCHOOL</t>
  </si>
  <si>
    <t>EE013</t>
  </si>
  <si>
    <t>MERKLAND SCHOOL</t>
  </si>
  <si>
    <t>EE015</t>
  </si>
  <si>
    <t>EBD UNIT WOODHEAD - SECONDARY WELLBEING</t>
  </si>
  <si>
    <t>EE016</t>
  </si>
  <si>
    <t>CASTLEHILL LANGUAGE UNIT</t>
  </si>
  <si>
    <t>EE017</t>
  </si>
  <si>
    <t>TWECHAR LANGUAGE UNIT</t>
  </si>
  <si>
    <t>EE019</t>
  </si>
  <si>
    <t>MERKLAND COMM SUPPORT BASE</t>
  </si>
  <si>
    <t>Merged into Merkland School EE013</t>
  </si>
  <si>
    <t>EE024</t>
  </si>
  <si>
    <t>PRIMARY WELLBEING</t>
  </si>
  <si>
    <t>EE031</t>
  </si>
  <si>
    <t>CAMPSIE VIEW LUNCH/AFTER SCH</t>
  </si>
  <si>
    <t>EE032</t>
  </si>
  <si>
    <t>CAMPSIE VIEW PLAYSCHEME</t>
  </si>
  <si>
    <t>EE033</t>
  </si>
  <si>
    <t>MERKLAND PLAYSCHEME</t>
  </si>
  <si>
    <t>EE900</t>
  </si>
  <si>
    <t>SPECIAL-GENERAL</t>
  </si>
  <si>
    <t>EE910</t>
  </si>
  <si>
    <t>SPECIAL INTERIM PROMOTED</t>
  </si>
  <si>
    <t>EE912</t>
  </si>
  <si>
    <t>SEN/SPEECH THERAPY</t>
  </si>
  <si>
    <t>EE980</t>
  </si>
  <si>
    <t>SPECIAL CENTRAL FLEXIBILITY</t>
  </si>
  <si>
    <t>EF006</t>
  </si>
  <si>
    <t>SCHOOLS OTHER</t>
  </si>
  <si>
    <t>THE SEEMIS GROUP</t>
  </si>
  <si>
    <t>EH208</t>
  </si>
  <si>
    <t>NETWORK SUPPORT TEAM</t>
  </si>
  <si>
    <t>EM001</t>
  </si>
  <si>
    <t>RESIDENTIAL EDUC OTHER</t>
  </si>
  <si>
    <t>KNIGHTSWOOD DANCE SCHOOL</t>
  </si>
  <si>
    <t>ER002</t>
  </si>
  <si>
    <t>EDUC IN OTHER ESTABLISHMENTS</t>
  </si>
  <si>
    <t>HOME TUITION</t>
  </si>
  <si>
    <t>ET001</t>
  </si>
  <si>
    <t>EDUCATION MISCELLANEOUS</t>
  </si>
  <si>
    <t>ET002</t>
  </si>
  <si>
    <t>CONTINGENCY / EMERGENCY</t>
  </si>
  <si>
    <t>ET006</t>
  </si>
  <si>
    <t>SCOT EXEC ADDITIONAL FUNDS</t>
  </si>
  <si>
    <t>ET007</t>
  </si>
  <si>
    <t>PROBATIONERS UNALLOCATED</t>
  </si>
  <si>
    <t>EV001</t>
  </si>
  <si>
    <t>CURRICULUM SUPPORT</t>
  </si>
  <si>
    <t>EDUC QUALITY DEV SERVICE</t>
  </si>
  <si>
    <t>EV002</t>
  </si>
  <si>
    <t>EQDS - ADDITIONAL GRANTS</t>
  </si>
  <si>
    <t>EV004</t>
  </si>
  <si>
    <t>OUTDOOR EDUCATION</t>
  </si>
  <si>
    <t>EV006</t>
  </si>
  <si>
    <t>CURRICULUM FOR EXCELLENCE</t>
  </si>
  <si>
    <t>EV007</t>
  </si>
  <si>
    <t>VOCATIONAL PROGRAMME</t>
  </si>
  <si>
    <t>EW004</t>
  </si>
  <si>
    <t>PSYCHOLOGICAL SERVICE</t>
  </si>
  <si>
    <t>EDUCATIONAL DEVELOPMENT</t>
  </si>
  <si>
    <t>KG003</t>
  </si>
  <si>
    <t>SECONDARY MUSIC INSTRUCTORS</t>
  </si>
  <si>
    <t>KG004</t>
  </si>
  <si>
    <t>YOUTH MUSIC INITIATIVE</t>
  </si>
  <si>
    <t>KT101</t>
  </si>
  <si>
    <t>CHILDREN AND YOUNG PEOPLE</t>
  </si>
  <si>
    <t>EARLY YEARS &amp; CHILDCARE GENERAL</t>
  </si>
  <si>
    <t>KT102</t>
  </si>
  <si>
    <t>EARLY YEARS PARTNERSHIP NURS</t>
  </si>
  <si>
    <t>KT103</t>
  </si>
  <si>
    <t>EARLY YEARS - SUPPORTING FAMILIES</t>
  </si>
  <si>
    <t>KT201</t>
  </si>
  <si>
    <t>CLD Young People's Services</t>
  </si>
  <si>
    <t>KX102</t>
  </si>
  <si>
    <t>INFO &amp; LIFELONG LEARNING</t>
  </si>
  <si>
    <t>CLD LEARNING &amp; SKILLS</t>
  </si>
  <si>
    <t>TQE02</t>
  </si>
  <si>
    <t>COMMUNITY LEARNING</t>
  </si>
  <si>
    <t>LEARNING CENTRE</t>
  </si>
  <si>
    <t>TQE03</t>
  </si>
  <si>
    <t>EXTERNALLY FINANCED EMPLOYABILITY PROJECTS</t>
  </si>
  <si>
    <t>TQE20</t>
  </si>
  <si>
    <t>POSITIVE ACHIEVEMENTS</t>
  </si>
  <si>
    <t>TQG01</t>
  </si>
  <si>
    <t>EMPLOYABILITY EXTERNAL</t>
  </si>
  <si>
    <t>TQG02</t>
  </si>
  <si>
    <t>LEARNING DEVELOPMENT</t>
  </si>
  <si>
    <t>TQG03</t>
  </si>
  <si>
    <t>ESF -MAIN PIPELINE PROJECT</t>
  </si>
  <si>
    <t>TQG04</t>
  </si>
  <si>
    <t>ESF - YOUTH EMPLOYMENT INITIATIVE PROJECT</t>
  </si>
  <si>
    <t>TQG06</t>
  </si>
  <si>
    <t>EMPLOYABILITY - CITY DEAL</t>
  </si>
  <si>
    <t>TQG07</t>
  </si>
  <si>
    <t>YOUTH SERVICES</t>
  </si>
  <si>
    <t>TQG09</t>
  </si>
  <si>
    <t>CLD YOUNG PEOPLES SERVICES</t>
  </si>
  <si>
    <t>TQG10</t>
  </si>
  <si>
    <t>YOUTH CLUB</t>
  </si>
  <si>
    <t>DE046</t>
  </si>
  <si>
    <t>DE047</t>
  </si>
  <si>
    <t>DE048</t>
  </si>
  <si>
    <t>DE050</t>
  </si>
  <si>
    <t xml:space="preserve">GAELIC MEADOWBURN NURSERY </t>
  </si>
  <si>
    <t>LAIRDSLAND ELC</t>
  </si>
  <si>
    <t>OAKBURN ELC</t>
  </si>
  <si>
    <t>BEARSDEN ELC</t>
  </si>
  <si>
    <t>SUP/NI CODE</t>
  </si>
  <si>
    <t>No Posts.</t>
  </si>
  <si>
    <t>No Days</t>
  </si>
  <si>
    <t>Working days Apr 20 - Mar 21</t>
  </si>
  <si>
    <t>Yearly cost</t>
  </si>
  <si>
    <r>
      <t xml:space="preserve">*basic sal Full year  </t>
    </r>
    <r>
      <rPr>
        <sz val="10"/>
        <color rgb="FF00B0F0"/>
        <rFont val="Arial"/>
        <family val="2"/>
      </rPr>
      <t xml:space="preserve">(C24) </t>
    </r>
    <r>
      <rPr>
        <sz val="10"/>
        <rFont val="Arial"/>
        <family val="2"/>
      </rPr>
      <t xml:space="preserve">divied by No of Days full year </t>
    </r>
    <r>
      <rPr>
        <sz val="10"/>
        <color rgb="FFFF0000"/>
        <rFont val="Arial"/>
        <family val="2"/>
      </rPr>
      <t>(Q4)</t>
    </r>
    <r>
      <rPr>
        <sz val="10"/>
        <rFont val="Arial"/>
        <family val="2"/>
      </rPr>
      <t xml:space="preserve"> multiplied by no days entered </t>
    </r>
    <r>
      <rPr>
        <sz val="10"/>
        <color rgb="FF7030A0"/>
        <rFont val="Arial"/>
        <family val="2"/>
      </rPr>
      <t>(C8)</t>
    </r>
  </si>
  <si>
    <t>Basic</t>
  </si>
  <si>
    <t>Sup</t>
  </si>
  <si>
    <r>
      <rPr>
        <b/>
        <sz val="10"/>
        <rFont val="Arial"/>
        <family val="2"/>
      </rPr>
      <t xml:space="preserve">Total </t>
    </r>
    <r>
      <rPr>
        <sz val="10"/>
        <rFont val="Arial"/>
        <family val="2"/>
      </rPr>
      <t>(inc Sup&amp;NI)</t>
    </r>
  </si>
  <si>
    <t>EA</t>
  </si>
  <si>
    <t>EF</t>
  </si>
  <si>
    <t>ET</t>
  </si>
  <si>
    <t>EV</t>
  </si>
  <si>
    <t>EW</t>
  </si>
  <si>
    <t>KG</t>
  </si>
  <si>
    <t>KT</t>
  </si>
  <si>
    <t>KX</t>
  </si>
  <si>
    <t>TQ</t>
  </si>
  <si>
    <t>The following tabs have to be updated at the start of the year</t>
  </si>
  <si>
    <t xml:space="preserve">Grade file </t>
  </si>
  <si>
    <t>Grade &amp; Salary</t>
  </si>
  <si>
    <t>Cost centre - may be any changes but should be checked</t>
  </si>
  <si>
    <t>The data validation in the Calculator tab would have to be updated for the following cells</t>
  </si>
  <si>
    <t xml:space="preserve">Date from </t>
  </si>
  <si>
    <t xml:space="preserve">Date to </t>
  </si>
  <si>
    <t>Cost centre (IF any changes made to the cost centres)</t>
  </si>
  <si>
    <t>Grade - IF any changes to the number of grade in the grade file</t>
  </si>
  <si>
    <t>Before this is sent out to SSM's and SSC's (any anyone else who would use it??)</t>
  </si>
  <si>
    <t xml:space="preserve">All tabs other than the Calculator tab will be hidden </t>
  </si>
  <si>
    <t>Specific cells to be updated on the workings tab</t>
  </si>
  <si>
    <t>Working days in cells R2 and S2 (to get the year correct)</t>
  </si>
  <si>
    <t>Description</t>
  </si>
  <si>
    <t>Date From</t>
  </si>
  <si>
    <t>Unit Cost</t>
  </si>
  <si>
    <t>706 - NQT 1 YEAR POST</t>
  </si>
  <si>
    <t>for lookup</t>
  </si>
  <si>
    <t>HILLHEAD NURSERY CENTRE (52 weeks)</t>
  </si>
  <si>
    <t>CLOBER NURSERY - (52 weeks)</t>
  </si>
  <si>
    <t>AUCHINAIRN NURSERY - (Extended day - Stand Alone)</t>
  </si>
  <si>
    <t>BALJAFFRAY NURSERY - (Extended day)</t>
  </si>
  <si>
    <t>MILNGAVIE NURSERY - (Extended Day)</t>
  </si>
  <si>
    <t>MEADOWBURN NURSERY - (Extended Day)</t>
  </si>
  <si>
    <t>CLEDDEN'S LEARNING &amp; CHILDCARE CENTRE (52 wk)</t>
  </si>
  <si>
    <t>GARTCONNER NURSERY CLASS - (Extended Day)</t>
  </si>
  <si>
    <t>LENNOXTOWN NURSERY CLASS - (52 weeks)</t>
  </si>
  <si>
    <t>CASTLEHILL NURSERY CENTRE - (52 weeks)</t>
  </si>
  <si>
    <t>LENZIE MEADOW NURSERY - (52 weeks)</t>
  </si>
  <si>
    <t>MEADOWBURN GAELIC NURSERY</t>
  </si>
  <si>
    <t>LAIRDSLAND EARLY YEARS CENTRE</t>
  </si>
  <si>
    <t>OAKBURN EARLY YEARS CENTRE</t>
  </si>
  <si>
    <t>BEARSDEN EARLY YEARS CENTRE</t>
  </si>
  <si>
    <t>EDUCATION DIRECTORATE</t>
  </si>
  <si>
    <t>LENZIE MEADOW PRIMARY SCHOOL</t>
  </si>
  <si>
    <t>THOMAS MUIR PRIMARY SCHOOL</t>
  </si>
  <si>
    <t>HOLY TRINITY PRIMARY SCHOOL</t>
  </si>
  <si>
    <t>SECONDARY WELLBEING</t>
  </si>
  <si>
    <t>CASTLEHILL ENHANCED LEARNING RESOURCE</t>
  </si>
  <si>
    <t>WESTER CLEDDENS ENHANCED LEARNING RESOURCE</t>
  </si>
  <si>
    <t>EE018</t>
  </si>
  <si>
    <t>HARESTANES ENHANCED LEARNING RESOURCE</t>
  </si>
  <si>
    <t>CENTRAL WELLBEING</t>
  </si>
  <si>
    <t>PSIP PRIMARY SCHOOL IMPROVEMENT PROGRAMME</t>
  </si>
  <si>
    <t>CURRICULUM FOR EXCELLENCE (CfE)</t>
  </si>
  <si>
    <t>KG001</t>
  </si>
  <si>
    <t>INSTRUMENTAL MUSIC COURSES</t>
  </si>
  <si>
    <t>NOLB   (NO ONE LEFT BEHIND)</t>
  </si>
  <si>
    <t>PARENTAL EMPLOYMENT SUPPORT FUND PESF</t>
  </si>
  <si>
    <t>ANCILLARY FILES - CATEGORY / TYPE / CLASS CODES</t>
  </si>
  <si>
    <t>Ledger</t>
  </si>
  <si>
    <t>Category Code</t>
  </si>
  <si>
    <t>Category Name</t>
  </si>
  <si>
    <t>Staff Type Code</t>
  </si>
  <si>
    <t>Staff Type Description</t>
  </si>
  <si>
    <t>Class Code</t>
  </si>
  <si>
    <t>Class Name</t>
  </si>
  <si>
    <t>1001</t>
  </si>
  <si>
    <t>PRIMARY - TEACHER (UNPROMOTED)</t>
  </si>
  <si>
    <t>FULL-TIME PERMANENT</t>
  </si>
  <si>
    <t>1101</t>
  </si>
  <si>
    <t>PRIMARY - DEPUTE HEADTEACHER</t>
  </si>
  <si>
    <t>PART-TIME PERMANENT</t>
  </si>
  <si>
    <t>1161</t>
  </si>
  <si>
    <t>PRIMARY - HEADTEACHER</t>
  </si>
  <si>
    <t>PART-TIME TEMPORARY (INCL FOREIGN ASSISTS.)</t>
  </si>
  <si>
    <t>1501</t>
  </si>
  <si>
    <t>PRIMARY PRINCIPAL TEACHER</t>
  </si>
  <si>
    <t>CHARTERED TEACHER</t>
  </si>
  <si>
    <t>SECONDARY-TEACHER (UNPROMOTED)</t>
  </si>
  <si>
    <t>SECONDARY-PRINCIPAL TEACHER</t>
  </si>
  <si>
    <t>SECONDARY-DEPUTE HEADTEACHER</t>
  </si>
  <si>
    <t>SECONDARY-HEADTEACHER</t>
  </si>
  <si>
    <t>SPECIAL-TEACHER (UNPROMOTED)</t>
  </si>
  <si>
    <t>SPECIAL-PRINCIPAL TEACHER</t>
  </si>
  <si>
    <t>SPECIAL-DEPUTE HEADTEACHER</t>
  </si>
  <si>
    <t>SPECIAL-HEADTEACHER</t>
  </si>
  <si>
    <t>PSYCHOLOGIST MAIN GRADE</t>
  </si>
  <si>
    <t>APPRENTICE - MODERN</t>
  </si>
  <si>
    <t>PSYCHOLOGIST-SENIOR EDUCATIONAL</t>
  </si>
  <si>
    <t>PSYCHOLOGIST-DEPUTE PRINCIPAL</t>
  </si>
  <si>
    <t>PSYCHOLOGIST-PRINCIPAL</t>
  </si>
  <si>
    <t>INSTRUCTOR/INSTRUMENTALIST</t>
  </si>
  <si>
    <t>QUALITY IMPROVEMENT OFFICER</t>
  </si>
  <si>
    <t>EDUCATION SUPPORT OFFICER</t>
  </si>
  <si>
    <t>TEACHER ( PRE - FIVES ) - COMMON SCALE</t>
  </si>
  <si>
    <t>EARLY YEARS DEVELOPMENT OFFICER</t>
  </si>
  <si>
    <t>ADMINISTRATIVE STAFF</t>
  </si>
  <si>
    <t>CLERICAL STAFF</t>
  </si>
  <si>
    <t>SCHOOL SUPPORT MANAGER</t>
  </si>
  <si>
    <t>SUPPORT SERVICES CO-ORDIANTOR</t>
  </si>
  <si>
    <t>SCHOOL OFFICE SUPERVISOR</t>
  </si>
  <si>
    <t>SCHOOL FINANCE &amp; ADMINISTRATION ASSISTANT</t>
  </si>
  <si>
    <t>ATTENDANCE OFFICER</t>
  </si>
  <si>
    <t>ADULT EDUCATION WORKER</t>
  </si>
  <si>
    <t>INSTRUCTOR</t>
  </si>
  <si>
    <t>PRINCIPAL OFFICER-INCLUSION</t>
  </si>
  <si>
    <t>AUXILIARY</t>
  </si>
  <si>
    <t>LIBRARIAN</t>
  </si>
  <si>
    <t>HOUSEKEEPER</t>
  </si>
  <si>
    <t>TECHNICIAN - TECHNICAL</t>
  </si>
  <si>
    <t>TECHNICIAN - SCIENCE</t>
  </si>
  <si>
    <t>SCHOOL ASSISTANT</t>
  </si>
  <si>
    <t>HEAD OF UNIT/CENTRE</t>
  </si>
  <si>
    <t>CLASSROOM ASSISTANT</t>
  </si>
  <si>
    <t>TECHNICIAN - SENIOR</t>
  </si>
  <si>
    <t>TECHNICIAN - OTHERS</t>
  </si>
  <si>
    <t>EARLY YEARS OFFICER</t>
  </si>
  <si>
    <t>SENIOR EARLY YEARS OFFICER</t>
  </si>
  <si>
    <t>EARLY YEARS TEAM LEADER</t>
  </si>
  <si>
    <t>SUPPORTING FAMILIES WORKER</t>
  </si>
  <si>
    <t>CHILD CARE WORKER</t>
  </si>
  <si>
    <t>EARLY YEARS SUPPORT WORKER</t>
  </si>
  <si>
    <t>DEPUTE HEAD OF CENTRE</t>
  </si>
  <si>
    <t>ESCORT</t>
  </si>
  <si>
    <t>Class</t>
  </si>
  <si>
    <t>KT105</t>
  </si>
  <si>
    <t>EARLY YEARS - SNACK AND PLAY</t>
  </si>
  <si>
    <t>Type &amp; Class - maybe changes but should be checked</t>
  </si>
  <si>
    <t>Updated (added KT105)</t>
  </si>
  <si>
    <t>Checked ok</t>
  </si>
  <si>
    <t>Updated</t>
  </si>
  <si>
    <t>CHECKLIST REMOVE THIS ONCE COMPLETE</t>
  </si>
  <si>
    <t>01 - TEACHERS</t>
  </si>
  <si>
    <t>03 - A.P.T.&amp;C. STAFF</t>
  </si>
  <si>
    <t>04 - ANCILLARY EDUCATIONAL STAFF</t>
  </si>
  <si>
    <t>07 - MANUAL WORKERS</t>
  </si>
  <si>
    <t xml:space="preserve">047 - TRAINEE EDC PSYCHOLOGIST </t>
  </si>
  <si>
    <t xml:space="preserve">084 PRINCIPAL PSYCHOLOGIST PT4 </t>
  </si>
  <si>
    <t>161 PRINCIPAL TEACHER PT1 - cons April 2021 - Payaward for Apr 2021 still to be added Effects EC081</t>
  </si>
  <si>
    <t>163 PRINCIPAL TEACHER PT3 - cons April 2021 - Payaward for Apr 2021 still to be added effects ED011</t>
  </si>
  <si>
    <t>504 - HOUSEKEEPER (52WKS)</t>
  </si>
  <si>
    <t xml:space="preserve">830 Grade 4 (SCP 22-30) Pt 30 </t>
  </si>
  <si>
    <t xml:space="preserve">832 Grade 5 (SCP 32-40) Pt 32 </t>
  </si>
  <si>
    <t xml:space="preserve">834 Grade 5 (SCP 32-40) Pt 34 </t>
  </si>
  <si>
    <t xml:space="preserve">836 Grade 5 (SCP 32-40) Pt 36 </t>
  </si>
  <si>
    <t xml:space="preserve">843 Grade 6 (SCP 41-51) Pt 43 </t>
  </si>
  <si>
    <t xml:space="preserve">856 Grade 7 (SCP 52-62) Pt 56 </t>
  </si>
  <si>
    <t xml:space="preserve">858 Grade 7 (SCP 52-62) Pt 58 </t>
  </si>
  <si>
    <t xml:space="preserve">892 Grade 10 (SCP 84-92) Pt 92 </t>
  </si>
  <si>
    <t>2022/23 Rates Revised</t>
  </si>
  <si>
    <t>EM</t>
  </si>
  <si>
    <t>EP</t>
  </si>
  <si>
    <t>CAREERS</t>
  </si>
  <si>
    <t>ER</t>
  </si>
  <si>
    <t>ES</t>
  </si>
  <si>
    <t>P.P.P. WORKS</t>
  </si>
  <si>
    <t>KU</t>
  </si>
  <si>
    <t>CULTURE AND DEVELOPMENT</t>
  </si>
  <si>
    <t>Mock staffing calculation 22/23 (replaces mock virement in seemis)</t>
  </si>
  <si>
    <t>Term time dates</t>
  </si>
  <si>
    <t>01/04/2022 - 23/06/2022</t>
  </si>
  <si>
    <t>April - Aug (1st half)</t>
  </si>
  <si>
    <t>01/04/2022 - 14/08/2022</t>
  </si>
  <si>
    <t>Aug (2nd part)</t>
  </si>
  <si>
    <t>15/08/2022 - 31/3/2023</t>
  </si>
  <si>
    <t>FULL - TIME TEMPORARY</t>
  </si>
  <si>
    <t>PROBATIONERS</t>
  </si>
  <si>
    <t>EC115 - ST HELEN'S PRIMARY - B/BRIGGS</t>
  </si>
  <si>
    <t>400 - AUXILIARY</t>
  </si>
  <si>
    <t>2 - PART-TIME PERMANENT</t>
  </si>
  <si>
    <t>FAMILY LEARNING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</si>
</sst>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"/>
    <numFmt numFmtId="165" formatCode="0.0%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3">
    <xf numFmtId="0" fontId="0" fillId="0" borderId="0"/>
    <xf numFmtId="0" fontId="31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1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1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1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1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1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1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1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1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1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1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1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32" fillId="36" borderId="0" applyNumberFormat="0" applyBorder="0" applyAlignment="0" applyProtection="0"/>
    <xf numFmtId="0" fontId="13" fillId="12" borderId="0" applyNumberFormat="0" applyBorder="0" applyAlignment="0" applyProtection="0"/>
    <xf numFmtId="0" fontId="32" fillId="37" borderId="0" applyNumberFormat="0" applyBorder="0" applyAlignment="0" applyProtection="0"/>
    <xf numFmtId="0" fontId="13" fillId="9" borderId="0" applyNumberFormat="0" applyBorder="0" applyAlignment="0" applyProtection="0"/>
    <xf numFmtId="0" fontId="32" fillId="38" borderId="0" applyNumberFormat="0" applyBorder="0" applyAlignment="0" applyProtection="0"/>
    <xf numFmtId="0" fontId="13" fillId="10" borderId="0" applyNumberFormat="0" applyBorder="0" applyAlignment="0" applyProtection="0"/>
    <xf numFmtId="0" fontId="32" fillId="39" borderId="0" applyNumberFormat="0" applyBorder="0" applyAlignment="0" applyProtection="0"/>
    <xf numFmtId="0" fontId="13" fillId="13" borderId="0" applyNumberFormat="0" applyBorder="0" applyAlignment="0" applyProtection="0"/>
    <xf numFmtId="0" fontId="32" fillId="40" borderId="0" applyNumberFormat="0" applyBorder="0" applyAlignment="0" applyProtection="0"/>
    <xf numFmtId="0" fontId="13" fillId="14" borderId="0" applyNumberFormat="0" applyBorder="0" applyAlignment="0" applyProtection="0"/>
    <xf numFmtId="0" fontId="32" fillId="41" borderId="0" applyNumberFormat="0" applyBorder="0" applyAlignment="0" applyProtection="0"/>
    <xf numFmtId="0" fontId="13" fillId="15" borderId="0" applyNumberFormat="0" applyBorder="0" applyAlignment="0" applyProtection="0"/>
    <xf numFmtId="0" fontId="32" fillId="42" borderId="0" applyNumberFormat="0" applyBorder="0" applyAlignment="0" applyProtection="0"/>
    <xf numFmtId="0" fontId="13" fillId="16" borderId="0" applyNumberFormat="0" applyBorder="0" applyAlignment="0" applyProtection="0"/>
    <xf numFmtId="0" fontId="32" fillId="43" borderId="0" applyNumberFormat="0" applyBorder="0" applyAlignment="0" applyProtection="0"/>
    <xf numFmtId="0" fontId="13" fillId="17" borderId="0" applyNumberFormat="0" applyBorder="0" applyAlignment="0" applyProtection="0"/>
    <xf numFmtId="0" fontId="32" fillId="44" borderId="0" applyNumberFormat="0" applyBorder="0" applyAlignment="0" applyProtection="0"/>
    <xf numFmtId="0" fontId="13" fillId="18" borderId="0" applyNumberFormat="0" applyBorder="0" applyAlignment="0" applyProtection="0"/>
    <xf numFmtId="0" fontId="32" fillId="45" borderId="0" applyNumberFormat="0" applyBorder="0" applyAlignment="0" applyProtection="0"/>
    <xf numFmtId="0" fontId="13" fillId="13" borderId="0" applyNumberFormat="0" applyBorder="0" applyAlignment="0" applyProtection="0"/>
    <xf numFmtId="0" fontId="32" fillId="46" borderId="0" applyNumberFormat="0" applyBorder="0" applyAlignment="0" applyProtection="0"/>
    <xf numFmtId="0" fontId="13" fillId="14" borderId="0" applyNumberFormat="0" applyBorder="0" applyAlignment="0" applyProtection="0"/>
    <xf numFmtId="0" fontId="32" fillId="47" borderId="0" applyNumberFormat="0" applyBorder="0" applyAlignment="0" applyProtection="0"/>
    <xf numFmtId="0" fontId="13" fillId="19" borderId="0" applyNumberFormat="0" applyBorder="0" applyAlignment="0" applyProtection="0"/>
    <xf numFmtId="0" fontId="33" fillId="48" borderId="0" applyNumberFormat="0" applyBorder="0" applyAlignment="0" applyProtection="0"/>
    <xf numFmtId="0" fontId="14" fillId="3" borderId="0" applyNumberFormat="0" applyBorder="0" applyAlignment="0" applyProtection="0"/>
    <xf numFmtId="0" fontId="34" fillId="49" borderId="14" applyNumberFormat="0" applyAlignment="0" applyProtection="0"/>
    <xf numFmtId="0" fontId="15" fillId="20" borderId="1" applyNumberFormat="0" applyAlignment="0" applyProtection="0"/>
    <xf numFmtId="0" fontId="35" fillId="50" borderId="15" applyNumberFormat="0" applyAlignment="0" applyProtection="0"/>
    <xf numFmtId="0" fontId="16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51" borderId="0" applyNumberFormat="0" applyBorder="0" applyAlignment="0" applyProtection="0"/>
    <xf numFmtId="0" fontId="18" fillId="4" borderId="0" applyNumberFormat="0" applyBorder="0" applyAlignment="0" applyProtection="0"/>
    <xf numFmtId="0" fontId="38" fillId="0" borderId="16" applyNumberFormat="0" applyFill="0" applyAlignment="0" applyProtection="0"/>
    <xf numFmtId="0" fontId="19" fillId="0" borderId="3" applyNumberFormat="0" applyFill="0" applyAlignment="0" applyProtection="0"/>
    <xf numFmtId="0" fontId="39" fillId="0" borderId="17" applyNumberFormat="0" applyFill="0" applyAlignment="0" applyProtection="0"/>
    <xf numFmtId="0" fontId="20" fillId="0" borderId="4" applyNumberFormat="0" applyFill="0" applyAlignment="0" applyProtection="0"/>
    <xf numFmtId="0" fontId="40" fillId="0" borderId="18" applyNumberFormat="0" applyFill="0" applyAlignment="0" applyProtection="0"/>
    <xf numFmtId="0" fontId="21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52" borderId="14" applyNumberFormat="0" applyAlignment="0" applyProtection="0"/>
    <xf numFmtId="0" fontId="22" fillId="7" borderId="1" applyNumberFormat="0" applyAlignment="0" applyProtection="0"/>
    <xf numFmtId="0" fontId="42" fillId="0" borderId="19" applyNumberFormat="0" applyFill="0" applyAlignment="0" applyProtection="0"/>
    <xf numFmtId="0" fontId="23" fillId="0" borderId="6" applyNumberFormat="0" applyFill="0" applyAlignment="0" applyProtection="0"/>
    <xf numFmtId="0" fontId="43" fillId="53" borderId="0" applyNumberFormat="0" applyBorder="0" applyAlignment="0" applyProtection="0"/>
    <xf numFmtId="0" fontId="24" fillId="22" borderId="0" applyNumberFormat="0" applyBorder="0" applyAlignment="0" applyProtection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30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11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9" fillId="23" borderId="7" applyNumberFormat="0" applyFont="0" applyAlignment="0" applyProtection="0"/>
    <xf numFmtId="0" fontId="31" fillId="54" borderId="20" applyNumberFormat="0" applyFont="0" applyAlignment="0" applyProtection="0"/>
    <xf numFmtId="0" fontId="31" fillId="54" borderId="20" applyNumberFormat="0" applyFont="0" applyAlignment="0" applyProtection="0"/>
    <xf numFmtId="0" fontId="9" fillId="23" borderId="7" applyNumberFormat="0" applyFont="0" applyAlignment="0" applyProtection="0"/>
    <xf numFmtId="0" fontId="44" fillId="49" borderId="21" applyNumberFormat="0" applyAlignment="0" applyProtection="0"/>
    <xf numFmtId="0" fontId="25" fillId="20" borderId="8" applyNumberFormat="0" applyAlignment="0" applyProtection="0"/>
    <xf numFmtId="9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2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" fillId="0" borderId="0"/>
    <xf numFmtId="0" fontId="5" fillId="0" borderId="0"/>
  </cellStyleXfs>
  <cellXfs count="123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Fill="1"/>
    <xf numFmtId="0" fontId="0" fillId="0" borderId="0" xfId="0" applyFill="1"/>
    <xf numFmtId="0" fontId="0" fillId="0" borderId="0" xfId="0" applyAlignment="1">
      <alignment vertical="top"/>
    </xf>
    <xf numFmtId="2" fontId="0" fillId="0" borderId="0" xfId="0" applyNumberFormat="1" applyFill="1" applyAlignment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/>
    <xf numFmtId="0" fontId="7" fillId="0" borderId="0" xfId="0" applyFont="1" applyFill="1"/>
    <xf numFmtId="15" fontId="0" fillId="0" borderId="0" xfId="0" applyNumberFormat="1" applyFill="1" applyBorder="1"/>
    <xf numFmtId="2" fontId="10" fillId="0" borderId="0" xfId="0" applyNumberFormat="1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2" fontId="48" fillId="0" borderId="0" xfId="125" quotePrefix="1" applyNumberFormat="1" applyFont="1" applyFill="1" applyBorder="1" applyAlignment="1"/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0" xfId="0" applyFont="1" applyFill="1" applyAlignment="1">
      <alignment wrapText="1"/>
    </xf>
    <xf numFmtId="0" fontId="7" fillId="56" borderId="0" xfId="0" applyFont="1" applyFill="1" applyAlignment="1">
      <alignment wrapText="1"/>
    </xf>
    <xf numFmtId="0" fontId="8" fillId="0" borderId="0" xfId="0" applyFont="1" applyFill="1" applyBorder="1"/>
    <xf numFmtId="0" fontId="0" fillId="0" borderId="0" xfId="0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0" fillId="55" borderId="0" xfId="0" applyFill="1"/>
    <xf numFmtId="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quotePrefix="1" applyFill="1" applyBorder="1" applyAlignment="1">
      <alignment horizontal="right"/>
    </xf>
    <xf numFmtId="164" fontId="0" fillId="0" borderId="0" xfId="0" applyNumberFormat="1" applyFill="1" applyBorder="1"/>
    <xf numFmtId="14" fontId="0" fillId="0" borderId="0" xfId="0" applyNumberFormat="1"/>
    <xf numFmtId="165" fontId="0" fillId="0" borderId="0" xfId="139" applyNumberFormat="1" applyFont="1" applyFill="1" applyBorder="1" applyAlignment="1"/>
    <xf numFmtId="0" fontId="9" fillId="0" borderId="0" xfId="0" quotePrefix="1" applyFont="1"/>
    <xf numFmtId="0" fontId="6" fillId="0" borderId="0" xfId="14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0" fillId="58" borderId="23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58" borderId="23" xfId="0" applyFill="1" applyBorder="1" applyAlignment="1">
      <alignment horizontal="left"/>
    </xf>
    <xf numFmtId="0" fontId="0" fillId="59" borderId="0" xfId="0" applyFill="1"/>
    <xf numFmtId="0" fontId="0" fillId="59" borderId="0" xfId="0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59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Fill="1"/>
    <xf numFmtId="0" fontId="9" fillId="59" borderId="0" xfId="0" applyFont="1" applyFill="1"/>
    <xf numFmtId="43" fontId="0" fillId="60" borderId="0" xfId="140" applyFont="1" applyFill="1"/>
    <xf numFmtId="2" fontId="0" fillId="0" borderId="0" xfId="0" applyNumberFormat="1" applyFont="1" applyFill="1" applyAlignment="1"/>
    <xf numFmtId="43" fontId="0" fillId="60" borderId="0" xfId="0" applyNumberFormat="1" applyFill="1"/>
    <xf numFmtId="0" fontId="0" fillId="59" borderId="0" xfId="0" applyNumberFormat="1" applyFill="1" applyBorder="1" applyAlignment="1">
      <alignment horizontal="left"/>
    </xf>
    <xf numFmtId="165" fontId="0" fillId="0" borderId="0" xfId="139" applyNumberFormat="1" applyFont="1"/>
    <xf numFmtId="0" fontId="7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/>
    <xf numFmtId="2" fontId="0" fillId="57" borderId="23" xfId="0" applyNumberFormat="1" applyFill="1" applyBorder="1" applyAlignment="1"/>
    <xf numFmtId="2" fontId="0" fillId="57" borderId="24" xfId="0" applyNumberFormat="1" applyFill="1" applyBorder="1" applyAlignment="1"/>
    <xf numFmtId="2" fontId="0" fillId="57" borderId="25" xfId="0" applyNumberFormat="1" applyFill="1" applyBorder="1" applyAlignment="1"/>
    <xf numFmtId="2" fontId="0" fillId="57" borderId="26" xfId="0" applyNumberFormat="1" applyFill="1" applyBorder="1" applyAlignment="1"/>
    <xf numFmtId="165" fontId="0" fillId="0" borderId="24" xfId="139" applyNumberFormat="1" applyFont="1" applyFill="1" applyBorder="1" applyAlignment="1"/>
    <xf numFmtId="165" fontId="0" fillId="0" borderId="26" xfId="139" applyNumberFormat="1" applyFont="1" applyFill="1" applyBorder="1" applyAlignment="1"/>
    <xf numFmtId="165" fontId="0" fillId="0" borderId="0" xfId="139" applyNumberFormat="1" applyFont="1" applyFill="1"/>
    <xf numFmtId="0" fontId="7" fillId="55" borderId="0" xfId="0" applyFont="1" applyFill="1" applyAlignment="1">
      <alignment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9" fillId="0" borderId="0" xfId="0" quotePrefix="1" applyFont="1" applyProtection="1">
      <protection locked="0"/>
    </xf>
    <xf numFmtId="14" fontId="0" fillId="58" borderId="23" xfId="0" applyNumberFormat="1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0" fillId="58" borderId="23" xfId="0" applyFill="1" applyBorder="1" applyAlignment="1" applyProtection="1">
      <alignment horizontal="left"/>
      <protection locked="0"/>
    </xf>
    <xf numFmtId="0" fontId="9" fillId="58" borderId="23" xfId="0" applyFont="1" applyFill="1" applyBorder="1" applyAlignment="1" applyProtection="1">
      <alignment horizontal="left"/>
      <protection locked="0"/>
    </xf>
    <xf numFmtId="0" fontId="9" fillId="0" borderId="0" xfId="0" quotePrefix="1" applyFon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0" fillId="59" borderId="0" xfId="0" applyFill="1" applyProtection="1">
      <protection locked="0"/>
    </xf>
    <xf numFmtId="0" fontId="0" fillId="59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58" borderId="23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2" fontId="0" fillId="0" borderId="0" xfId="0" applyNumberFormat="1" applyFill="1" applyBorder="1" applyAlignment="1" applyProtection="1">
      <protection locked="0"/>
    </xf>
    <xf numFmtId="165" fontId="0" fillId="0" borderId="0" xfId="139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165" fontId="0" fillId="57" borderId="24" xfId="139" applyNumberFormat="1" applyFont="1" applyFill="1" applyBorder="1" applyAlignment="1" applyProtection="1"/>
    <xf numFmtId="165" fontId="0" fillId="57" borderId="26" xfId="139" applyNumberFormat="1" applyFont="1" applyFill="1" applyBorder="1" applyAlignment="1" applyProtection="1"/>
    <xf numFmtId="14" fontId="0" fillId="55" borderId="0" xfId="0" applyNumberFormat="1" applyFill="1"/>
    <xf numFmtId="3" fontId="0" fillId="57" borderId="24" xfId="0" applyNumberFormat="1" applyFill="1" applyBorder="1" applyAlignment="1" applyProtection="1"/>
    <xf numFmtId="3" fontId="0" fillId="57" borderId="23" xfId="0" applyNumberFormat="1" applyFill="1" applyBorder="1" applyAlignment="1" applyProtection="1"/>
    <xf numFmtId="14" fontId="0" fillId="0" borderId="0" xfId="0" applyNumberFormat="1" applyFill="1" applyBorder="1"/>
    <xf numFmtId="14" fontId="8" fillId="0" borderId="0" xfId="0" applyNumberFormat="1" applyFont="1" applyFill="1" applyBorder="1"/>
    <xf numFmtId="0" fontId="0" fillId="0" borderId="0" xfId="0" quotePrefix="1"/>
    <xf numFmtId="0" fontId="5" fillId="0" borderId="0" xfId="142"/>
    <xf numFmtId="0" fontId="46" fillId="0" borderId="0" xfId="142" applyFont="1"/>
    <xf numFmtId="0" fontId="5" fillId="0" borderId="0" xfId="142" applyAlignment="1">
      <alignment wrapText="1"/>
    </xf>
    <xf numFmtId="0" fontId="5" fillId="0" borderId="0" xfId="142" quotePrefix="1"/>
    <xf numFmtId="14" fontId="0" fillId="0" borderId="0" xfId="0" applyNumberFormat="1" applyFill="1"/>
    <xf numFmtId="14" fontId="0" fillId="0" borderId="0" xfId="0" applyNumberFormat="1" applyFill="1" applyProtection="1">
      <protection locked="0"/>
    </xf>
    <xf numFmtId="0" fontId="0" fillId="0" borderId="0" xfId="0" applyFill="1" applyBorder="1" applyProtection="1"/>
    <xf numFmtId="0" fontId="53" fillId="0" borderId="0" xfId="0" applyFont="1" applyFill="1" applyProtection="1">
      <protection locked="0"/>
    </xf>
    <xf numFmtId="0" fontId="4" fillId="0" borderId="0" xfId="141" applyFont="1"/>
    <xf numFmtId="0" fontId="0" fillId="0" borderId="0" xfId="0" applyAlignment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61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28" xfId="0" applyBorder="1" applyProtection="1">
      <protection locked="0"/>
    </xf>
    <xf numFmtId="14" fontId="54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55" fillId="0" borderId="0" xfId="0" applyFont="1" applyFill="1" applyProtection="1">
      <protection locked="0"/>
    </xf>
    <xf numFmtId="0" fontId="3" fillId="0" borderId="0" xfId="124" applyFont="1" applyFill="1" applyBorder="1"/>
    <xf numFmtId="0" fontId="3" fillId="0" borderId="0" xfId="125" applyFont="1" applyFill="1" applyBorder="1"/>
    <xf numFmtId="14" fontId="3" fillId="0" borderId="0" xfId="125" applyNumberFormat="1" applyFont="1" applyFill="1" applyBorder="1"/>
    <xf numFmtId="2" fontId="3" fillId="0" borderId="0" xfId="125" applyNumberFormat="1" applyFont="1" applyFill="1" applyBorder="1" applyAlignment="1">
      <alignment wrapText="1"/>
    </xf>
    <xf numFmtId="0" fontId="9" fillId="0" borderId="0" xfId="0" applyFont="1" applyFill="1" applyBorder="1"/>
    <xf numFmtId="0" fontId="0" fillId="0" borderId="0" xfId="0" quotePrefix="1" applyFill="1"/>
    <xf numFmtId="0" fontId="0" fillId="0" borderId="27" xfId="0" applyBorder="1" applyProtection="1">
      <protection locked="0"/>
    </xf>
    <xf numFmtId="0" fontId="2" fillId="0" borderId="0" xfId="142" applyFont="1"/>
    <xf numFmtId="0" fontId="1" fillId="0" borderId="0" xfId="142" applyFont="1"/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</cellXfs>
  <cellStyles count="143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2" xfId="22" builtinId="35" customBuiltin="1"/>
    <cellStyle name="40% - Accent2 2" xfId="23"/>
    <cellStyle name="40% - Accent2 3" xfId="24"/>
    <cellStyle name="40% - Accent3" xfId="25" builtinId="39" customBuiltin="1"/>
    <cellStyle name="40% - Accent3 2" xfId="26"/>
    <cellStyle name="40% - Accent3 3" xfId="27"/>
    <cellStyle name="40% - Accent4" xfId="28" builtinId="43" customBuiltin="1"/>
    <cellStyle name="40% - Accent4 2" xfId="29"/>
    <cellStyle name="40% - Accent4 3" xfId="30"/>
    <cellStyle name="40% - Accent5" xfId="31" builtinId="47" customBuiltin="1"/>
    <cellStyle name="40% - Accent5 2" xfId="32"/>
    <cellStyle name="40% - Accent5 3" xfId="33"/>
    <cellStyle name="40% - Accent6" xfId="34" builtinId="51" customBuiltin="1"/>
    <cellStyle name="40% - Accent6 2" xfId="35"/>
    <cellStyle name="40% - Accent6 3" xfId="36"/>
    <cellStyle name="60% - Accent1" xfId="37" builtinId="32" customBuiltin="1"/>
    <cellStyle name="60% - Accent1 2" xfId="38"/>
    <cellStyle name="60% - Accent2" xfId="39" builtinId="36" customBuiltin="1"/>
    <cellStyle name="60% - Accent2 2" xfId="40"/>
    <cellStyle name="60% - Accent3" xfId="41" builtinId="40" customBuiltin="1"/>
    <cellStyle name="60% - Accent3 2" xfId="42"/>
    <cellStyle name="60% - Accent4" xfId="43" builtinId="44" customBuiltin="1"/>
    <cellStyle name="60% - Accent4 2" xfId="44"/>
    <cellStyle name="60% - Accent5" xfId="45" builtinId="48" customBuiltin="1"/>
    <cellStyle name="60% - Accent5 2" xfId="46"/>
    <cellStyle name="60% - Accent6" xfId="47" builtinId="52" customBuiltin="1"/>
    <cellStyle name="60% - Accent6 2" xfId="48"/>
    <cellStyle name="Accent1" xfId="49" builtinId="29" customBuiltin="1"/>
    <cellStyle name="Accent1 2" xfId="50"/>
    <cellStyle name="Accent2" xfId="51" builtinId="33" customBuiltin="1"/>
    <cellStyle name="Accent2 2" xfId="52"/>
    <cellStyle name="Accent3" xfId="53" builtinId="37" customBuiltin="1"/>
    <cellStyle name="Accent3 2" xfId="54"/>
    <cellStyle name="Accent4" xfId="55" builtinId="41" customBuiltin="1"/>
    <cellStyle name="Accent4 2" xfId="56"/>
    <cellStyle name="Accent5" xfId="57" builtinId="45" customBuiltin="1"/>
    <cellStyle name="Accent5 2" xfId="58"/>
    <cellStyle name="Accent6" xfId="59" builtinId="49" customBuiltin="1"/>
    <cellStyle name="Accent6 2" xfId="60"/>
    <cellStyle name="Bad" xfId="61" builtinId="27" customBuiltin="1"/>
    <cellStyle name="Bad 2" xfId="62"/>
    <cellStyle name="Calculation" xfId="63" builtinId="22" customBuiltin="1"/>
    <cellStyle name="Calculation 2" xfId="64"/>
    <cellStyle name="Check Cell" xfId="65" builtinId="23" customBuiltin="1"/>
    <cellStyle name="Check Cell 2" xfId="66"/>
    <cellStyle name="Comma" xfId="140" builtinId="3"/>
    <cellStyle name="Comma 2" xfId="67"/>
    <cellStyle name="Comma 2 2" xfId="68"/>
    <cellStyle name="Comma 2 2 2" xfId="69"/>
    <cellStyle name="Comma 2 3" xfId="70"/>
    <cellStyle name="Comma 3" xfId="71"/>
    <cellStyle name="Comma 3 2" xfId="72"/>
    <cellStyle name="Comma 3 2 2" xfId="73"/>
    <cellStyle name="Comma 3 3" xfId="74"/>
    <cellStyle name="Comma 4" xfId="75"/>
    <cellStyle name="Comma 4 2" xfId="76"/>
    <cellStyle name="Comma 5" xfId="77"/>
    <cellStyle name="Comma 5 2" xfId="78"/>
    <cellStyle name="Comma 5 2 2" xfId="79"/>
    <cellStyle name="Comma 5 3" xfId="80"/>
    <cellStyle name="Currency 2" xfId="81"/>
    <cellStyle name="Currency 2 2" xfId="82"/>
    <cellStyle name="Explanatory Text" xfId="83" builtinId="53" customBuiltin="1"/>
    <cellStyle name="Explanatory Text 2" xfId="84"/>
    <cellStyle name="Good" xfId="85" builtinId="26" customBuiltin="1"/>
    <cellStyle name="Good 2" xfId="86"/>
    <cellStyle name="Heading 1" xfId="87" builtinId="16" customBuiltin="1"/>
    <cellStyle name="Heading 1 2" xfId="88"/>
    <cellStyle name="Heading 2" xfId="89" builtinId="17" customBuiltin="1"/>
    <cellStyle name="Heading 2 2" xfId="90"/>
    <cellStyle name="Heading 3" xfId="91" builtinId="18" customBuiltin="1"/>
    <cellStyle name="Heading 3 2" xfId="92"/>
    <cellStyle name="Heading 4" xfId="93" builtinId="19" customBuiltin="1"/>
    <cellStyle name="Heading 4 2" xfId="94"/>
    <cellStyle name="Hyperlink 2" xfId="95"/>
    <cellStyle name="Input" xfId="96" builtinId="20" customBuiltin="1"/>
    <cellStyle name="Input 2" xfId="97"/>
    <cellStyle name="Linked Cell" xfId="98" builtinId="24" customBuiltin="1"/>
    <cellStyle name="Linked Cell 2" xfId="99"/>
    <cellStyle name="Neutral" xfId="100" builtinId="28" customBuiltin="1"/>
    <cellStyle name="Neutral 2" xfId="101"/>
    <cellStyle name="Normal" xfId="0" builtinId="0"/>
    <cellStyle name="Normal 2" xfId="102"/>
    <cellStyle name="Normal 2 2" xfId="103"/>
    <cellStyle name="Normal 2 2 2" xfId="104"/>
    <cellStyle name="Normal 2 2 2 2" xfId="105"/>
    <cellStyle name="Normal 2 2 2_Grade &amp; Salary" xfId="106"/>
    <cellStyle name="Normal 2 3" xfId="107"/>
    <cellStyle name="Normal 2 3 2" xfId="108"/>
    <cellStyle name="Normal 2 3_Grade &amp; Salary" xfId="109"/>
    <cellStyle name="Normal 2 4" xfId="110"/>
    <cellStyle name="Normal 2 4 2" xfId="111"/>
    <cellStyle name="Normal 2 4_Grade &amp; Salary" xfId="112"/>
    <cellStyle name="Normal 3" xfId="113"/>
    <cellStyle name="Normal 3 2" xfId="114"/>
    <cellStyle name="Normal 3 3" xfId="115"/>
    <cellStyle name="Normal 3 3 2" xfId="116"/>
    <cellStyle name="Normal 3 3_Grade &amp; Salary" xfId="117"/>
    <cellStyle name="Normal 3_Grade &amp; Salary" xfId="118"/>
    <cellStyle name="Normal 4" xfId="119"/>
    <cellStyle name="Normal 4 2" xfId="120"/>
    <cellStyle name="Normal 4_Grade &amp; Salary" xfId="121"/>
    <cellStyle name="Normal 5" xfId="122"/>
    <cellStyle name="Normal 5 2" xfId="123"/>
    <cellStyle name="Normal 6" xfId="124"/>
    <cellStyle name="Normal 7" xfId="141"/>
    <cellStyle name="Normal 8" xfId="142"/>
    <cellStyle name="Normal_Grade &amp; Salary" xfId="125"/>
    <cellStyle name="Note 2" xfId="126"/>
    <cellStyle name="Note 2 2" xfId="127"/>
    <cellStyle name="Note 2_Grade &amp; Salary" xfId="128"/>
    <cellStyle name="Note 3" xfId="129"/>
    <cellStyle name="Output" xfId="130" builtinId="21" customBuiltin="1"/>
    <cellStyle name="Output 2" xfId="131"/>
    <cellStyle name="Percent" xfId="139" builtinId="5"/>
    <cellStyle name="Percent 2" xfId="132"/>
    <cellStyle name="Title" xfId="133" builtinId="15" customBuiltin="1"/>
    <cellStyle name="Title 2" xfId="134"/>
    <cellStyle name="Total" xfId="135" builtinId="25" customBuiltin="1"/>
    <cellStyle name="Total 2" xfId="136"/>
    <cellStyle name="Warning Text" xfId="137" builtinId="11" customBuiltin="1"/>
    <cellStyle name="Warning Text 2" xfId="13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trict\Boclair-Finance\2021ot\Staff%20Reconciliations%202020.21\Staff%20Rec%20Master's\Nursery%20-%20APT&amp;C%20+%20Ancillary\Nursery%20-%20%20Staff%20Rec%20APT&amp;C%20%20Apr%2020-%20Aug%2020%20(MASTER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ull Staffing Breakdown"/>
      <sheetName val="Rolltable"/>
      <sheetName val="Teachers"/>
      <sheetName val="Head of Centre"/>
      <sheetName val="Depute Head of Crt"/>
      <sheetName val="Snr Early Years Officer"/>
      <sheetName val="EYW - 52 Wks (780)"/>
      <sheetName val="EYW - Term Time (778)"/>
      <sheetName val="Clerical 52 Wks (491)"/>
      <sheetName val="Clerical TT (492)"/>
      <sheetName val="EYSW"/>
      <sheetName val="Mod Apprentice"/>
      <sheetName val="Table2"/>
      <sheetName val="Budget Downloaded as at 12.5.20"/>
      <sheetName val="Grade &amp; Salary"/>
      <sheetName val="Sup &amp; N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Centre</v>
          </cell>
          <cell r="B2" t="str">
            <v>April</v>
          </cell>
          <cell r="C2" t="str">
            <v>May</v>
          </cell>
          <cell r="D2" t="str">
            <v>June</v>
          </cell>
          <cell r="E2" t="str">
            <v>July</v>
          </cell>
          <cell r="F2" t="str">
            <v>Until Aug 10th</v>
          </cell>
          <cell r="G2" t="str">
            <v>From 11th August</v>
          </cell>
          <cell r="H2" t="str">
            <v>September</v>
          </cell>
          <cell r="I2" t="str">
            <v>October</v>
          </cell>
          <cell r="J2" t="str">
            <v>November</v>
          </cell>
          <cell r="K2" t="str">
            <v>December</v>
          </cell>
          <cell r="L2" t="str">
            <v>January</v>
          </cell>
          <cell r="M2" t="str">
            <v>February</v>
          </cell>
          <cell r="N2" t="str">
            <v>March</v>
          </cell>
        </row>
        <row r="3">
          <cell r="A3" t="str">
            <v>DE018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DE027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DE028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DE029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DE030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DE031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DE032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DE033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DE034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DE035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DE037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DE038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DE039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DE040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DE041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DE042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DE045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DE046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DE047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DE048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DE050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DE900</v>
          </cell>
          <cell r="B24">
            <v>350</v>
          </cell>
          <cell r="C24">
            <v>350</v>
          </cell>
          <cell r="D24">
            <v>350</v>
          </cell>
          <cell r="E24">
            <v>350</v>
          </cell>
          <cell r="F24">
            <v>350</v>
          </cell>
          <cell r="G24">
            <v>350</v>
          </cell>
          <cell r="H24">
            <v>350</v>
          </cell>
          <cell r="I24">
            <v>350</v>
          </cell>
          <cell r="J24">
            <v>350</v>
          </cell>
          <cell r="K24">
            <v>350</v>
          </cell>
          <cell r="L24">
            <v>350</v>
          </cell>
          <cell r="M24">
            <v>350</v>
          </cell>
          <cell r="N24">
            <v>350</v>
          </cell>
        </row>
        <row r="25">
          <cell r="A25" t="str">
            <v>EE013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EE016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EE017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EE018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185"/>
  <sheetViews>
    <sheetView tabSelected="1" zoomScale="110" zoomScaleNormal="110" workbookViewId="0">
      <selection activeCell="C13" sqref="C13"/>
    </sheetView>
  </sheetViews>
  <sheetFormatPr defaultColWidth="9.140625" defaultRowHeight="12.75" x14ac:dyDescent="0.2"/>
  <cols>
    <col min="1" max="1" width="9.85546875" style="61" customWidth="1"/>
    <col min="2" max="2" width="16" style="61" customWidth="1"/>
    <col min="3" max="3" width="46.42578125" style="61" customWidth="1"/>
    <col min="4" max="4" width="27.28515625" style="62" customWidth="1"/>
    <col min="5" max="5" width="9.140625" style="61"/>
    <col min="6" max="6" width="14.28515625" style="61" hidden="1" customWidth="1"/>
    <col min="7" max="7" width="24.42578125" style="61" customWidth="1"/>
    <col min="8" max="8" width="9.140625" style="61"/>
    <col min="9" max="9" width="31.7109375" style="61" customWidth="1"/>
    <col min="10" max="10" width="9.140625" style="61" customWidth="1"/>
    <col min="11" max="11" width="14.42578125" style="61" customWidth="1"/>
    <col min="12" max="12" width="13.42578125" style="61" customWidth="1"/>
    <col min="13" max="13" width="10.140625" style="61" customWidth="1"/>
    <col min="14" max="14" width="9.140625" style="61" customWidth="1"/>
    <col min="15" max="15" width="11.7109375" style="61" customWidth="1"/>
    <col min="16" max="16384" width="9.140625" style="61"/>
  </cols>
  <sheetData>
    <row r="2" spans="1:15" ht="12.75" customHeight="1" x14ac:dyDescent="0.2">
      <c r="B2" s="61" t="s">
        <v>799</v>
      </c>
      <c r="I2" s="63"/>
      <c r="K2" s="64"/>
      <c r="L2" s="65"/>
      <c r="M2" s="65"/>
      <c r="O2" s="66"/>
    </row>
    <row r="3" spans="1:15" ht="12.75" customHeight="1" x14ac:dyDescent="0.2">
      <c r="I3" s="66"/>
      <c r="J3" s="67"/>
      <c r="O3" s="65"/>
    </row>
    <row r="4" spans="1:15" ht="12.75" customHeight="1" thickBot="1" x14ac:dyDescent="0.25">
      <c r="I4" s="103"/>
      <c r="J4" s="67"/>
      <c r="L4" s="66"/>
      <c r="O4" s="65"/>
    </row>
    <row r="5" spans="1:15" ht="12.75" customHeight="1" thickBot="1" x14ac:dyDescent="0.25">
      <c r="B5" s="61" t="s">
        <v>350</v>
      </c>
      <c r="C5" s="68">
        <v>44652</v>
      </c>
      <c r="D5" s="69"/>
      <c r="I5" s="66"/>
      <c r="J5" s="67"/>
      <c r="L5" s="66"/>
      <c r="O5" s="65"/>
    </row>
    <row r="6" spans="1:15" ht="12.75" customHeight="1" thickBot="1" x14ac:dyDescent="0.25">
      <c r="C6" s="70"/>
      <c r="D6" s="70"/>
      <c r="I6" s="66"/>
      <c r="J6" s="67"/>
      <c r="O6" s="65"/>
    </row>
    <row r="7" spans="1:15" ht="12.75" customHeight="1" thickBot="1" x14ac:dyDescent="0.25">
      <c r="B7" s="61" t="s">
        <v>351</v>
      </c>
      <c r="C7" s="68">
        <v>44717</v>
      </c>
      <c r="D7" s="69"/>
      <c r="O7" s="65"/>
    </row>
    <row r="8" spans="1:15" s="62" customFormat="1" ht="12.75" customHeight="1" thickBot="1" x14ac:dyDescent="0.25">
      <c r="B8" s="71"/>
      <c r="C8" s="69"/>
      <c r="D8" s="69"/>
      <c r="E8" s="81"/>
      <c r="O8" s="65"/>
    </row>
    <row r="9" spans="1:15" s="62" customFormat="1" ht="13.5" thickBot="1" x14ac:dyDescent="0.25">
      <c r="A9" s="111"/>
      <c r="B9" s="66" t="s">
        <v>356</v>
      </c>
      <c r="C9" s="73" t="s">
        <v>808</v>
      </c>
      <c r="D9" s="109"/>
      <c r="E9" s="100"/>
      <c r="O9" s="65"/>
    </row>
    <row r="10" spans="1:15" s="62" customFormat="1" ht="12.75" customHeight="1" thickBot="1" x14ac:dyDescent="0.25">
      <c r="B10" s="71"/>
      <c r="C10" s="69"/>
      <c r="D10" s="69"/>
      <c r="E10" s="81"/>
      <c r="O10" s="65"/>
    </row>
    <row r="11" spans="1:15" ht="12.75" customHeight="1" thickBot="1" x14ac:dyDescent="0.25">
      <c r="B11" s="61" t="s">
        <v>205</v>
      </c>
      <c r="C11" s="72" t="s">
        <v>774</v>
      </c>
      <c r="O11" s="65"/>
    </row>
    <row r="12" spans="1:15" s="62" customFormat="1" ht="12.75" customHeight="1" thickBot="1" x14ac:dyDescent="0.25">
      <c r="C12" s="110"/>
      <c r="O12" s="99"/>
    </row>
    <row r="13" spans="1:15" s="62" customFormat="1" ht="12.75" customHeight="1" thickBot="1" x14ac:dyDescent="0.25">
      <c r="A13" s="111"/>
      <c r="B13" s="62" t="s">
        <v>352</v>
      </c>
      <c r="C13" s="73" t="s">
        <v>809</v>
      </c>
      <c r="O13" s="99"/>
    </row>
    <row r="14" spans="1:15" s="62" customFormat="1" ht="12.75" customHeight="1" thickBot="1" x14ac:dyDescent="0.25">
      <c r="C14" s="75"/>
      <c r="O14" s="99"/>
    </row>
    <row r="15" spans="1:15" s="62" customFormat="1" ht="12.75" customHeight="1" thickBot="1" x14ac:dyDescent="0.25">
      <c r="A15" s="111"/>
      <c r="B15" s="62" t="s">
        <v>765</v>
      </c>
      <c r="C15" s="73" t="s">
        <v>810</v>
      </c>
      <c r="O15" s="99"/>
    </row>
    <row r="16" spans="1:15" ht="12.75" customHeight="1" thickBot="1" x14ac:dyDescent="0.25">
      <c r="B16" s="62"/>
      <c r="C16" s="62"/>
      <c r="O16" s="65"/>
    </row>
    <row r="17" spans="1:15" ht="12.75" customHeight="1" thickBot="1" x14ac:dyDescent="0.25">
      <c r="B17" s="61" t="s">
        <v>342</v>
      </c>
      <c r="C17" s="73" t="s">
        <v>784</v>
      </c>
      <c r="D17" s="76"/>
      <c r="J17" s="67"/>
      <c r="K17" s="66"/>
      <c r="O17" s="65"/>
    </row>
    <row r="18" spans="1:15" s="62" customFormat="1" ht="12.75" hidden="1" customHeight="1" thickBot="1" x14ac:dyDescent="0.25">
      <c r="A18" s="61"/>
      <c r="B18" s="77" t="s">
        <v>342</v>
      </c>
      <c r="C18" s="78">
        <f>VLOOKUP(C17,'Grade &amp; Salary'!B:E, 4, FALSE)</f>
        <v>834</v>
      </c>
      <c r="D18" s="75"/>
      <c r="E18" s="61"/>
      <c r="F18" s="61"/>
      <c r="G18" s="61"/>
      <c r="J18" s="74"/>
      <c r="K18" s="71"/>
      <c r="O18" s="65"/>
    </row>
    <row r="19" spans="1:15" ht="12.75" customHeight="1" thickBot="1" x14ac:dyDescent="0.25">
      <c r="C19" s="79"/>
      <c r="D19" s="75"/>
      <c r="E19" s="81"/>
      <c r="F19" s="62"/>
      <c r="G19" s="62"/>
      <c r="O19" s="65"/>
    </row>
    <row r="20" spans="1:15" ht="12.75" customHeight="1" thickBot="1" x14ac:dyDescent="0.25">
      <c r="A20" s="111"/>
      <c r="B20" s="66" t="s">
        <v>633</v>
      </c>
      <c r="C20" s="80">
        <v>1</v>
      </c>
      <c r="D20" s="75"/>
      <c r="E20" s="81"/>
      <c r="F20" s="81"/>
      <c r="G20" s="81"/>
      <c r="O20" s="65"/>
    </row>
    <row r="21" spans="1:15" s="62" customFormat="1" ht="12.75" customHeight="1" thickBot="1" x14ac:dyDescent="0.25">
      <c r="A21" s="61"/>
      <c r="B21" s="61"/>
      <c r="C21" s="79"/>
      <c r="D21" s="75"/>
      <c r="E21" s="81"/>
      <c r="F21" s="81"/>
      <c r="G21" s="81"/>
      <c r="O21" s="99"/>
    </row>
    <row r="22" spans="1:15" s="62" customFormat="1" ht="12.75" customHeight="1" thickBot="1" x14ac:dyDescent="0.25">
      <c r="A22" s="61"/>
      <c r="B22" s="61" t="s">
        <v>353</v>
      </c>
      <c r="C22" s="80">
        <v>27.5</v>
      </c>
      <c r="D22" s="81"/>
      <c r="E22" s="61"/>
      <c r="F22" s="81"/>
      <c r="G22" s="81"/>
      <c r="H22" s="81"/>
      <c r="O22" s="99"/>
    </row>
    <row r="23" spans="1:15" s="62" customFormat="1" ht="12.75" customHeight="1" x14ac:dyDescent="0.2">
      <c r="A23" s="61"/>
      <c r="B23" s="61"/>
      <c r="C23" s="61"/>
      <c r="E23" s="61"/>
      <c r="F23" s="81"/>
      <c r="G23" s="81"/>
      <c r="H23" s="81"/>
      <c r="O23" s="99"/>
    </row>
    <row r="24" spans="1:15" s="62" customFormat="1" ht="12.75" customHeight="1" x14ac:dyDescent="0.2">
      <c r="A24" s="61"/>
      <c r="B24" s="61"/>
      <c r="C24" s="61"/>
      <c r="E24" s="61"/>
      <c r="F24" s="81"/>
      <c r="G24" s="81"/>
      <c r="H24" s="81"/>
      <c r="O24" s="99"/>
    </row>
    <row r="25" spans="1:15" ht="12.75" customHeight="1" thickBot="1" x14ac:dyDescent="0.25">
      <c r="G25" s="81"/>
      <c r="H25" s="81"/>
      <c r="I25" s="62"/>
      <c r="J25" s="62"/>
      <c r="O25" s="65"/>
    </row>
    <row r="26" spans="1:15" ht="12.75" customHeight="1" thickBot="1" x14ac:dyDescent="0.25">
      <c r="B26" s="82" t="str">
        <f>CONCATENATE("Basic (",F26, ")")</f>
        <v>Basic (110101)</v>
      </c>
      <c r="C26" s="89">
        <f>workings!C34</f>
        <v>3150.0235930537438</v>
      </c>
      <c r="E26" s="66"/>
      <c r="F26" s="101" t="str">
        <f>workings!D34</f>
        <v>110101</v>
      </c>
      <c r="H26" s="81"/>
      <c r="I26" s="62"/>
      <c r="J26" s="62"/>
      <c r="O26" s="65"/>
    </row>
    <row r="27" spans="1:15" ht="12.75" customHeight="1" thickBot="1" x14ac:dyDescent="0.25">
      <c r="B27" s="82" t="str">
        <f>CONCATENATE("Sup (",F27, ")")</f>
        <v>Sup (110181)</v>
      </c>
      <c r="C27" s="89">
        <f>workings!C35</f>
        <v>598.50448268021137</v>
      </c>
      <c r="E27" s="86">
        <f>workings!E35</f>
        <v>0.19</v>
      </c>
      <c r="F27" s="101" t="str">
        <f>workings!D35</f>
        <v>110181</v>
      </c>
      <c r="H27" s="81"/>
      <c r="I27" s="62"/>
      <c r="J27" s="62"/>
      <c r="O27" s="65"/>
    </row>
    <row r="28" spans="1:15" ht="12.75" customHeight="1" thickBot="1" x14ac:dyDescent="0.25">
      <c r="B28" s="82" t="str">
        <f>CONCATENATE("NI (",F28, ")")</f>
        <v>NI (110191)</v>
      </c>
      <c r="C28" s="89">
        <f>workings!C36</f>
        <v>226.80169869986958</v>
      </c>
      <c r="E28" s="87">
        <f>workings!E36</f>
        <v>7.2000000000000008E-2</v>
      </c>
      <c r="F28" s="101" t="str">
        <f>workings!D36</f>
        <v>110191</v>
      </c>
      <c r="O28" s="65"/>
    </row>
    <row r="29" spans="1:15" ht="12.75" customHeight="1" thickBot="1" x14ac:dyDescent="0.25">
      <c r="C29" s="83"/>
      <c r="D29" s="84"/>
      <c r="O29" s="65"/>
    </row>
    <row r="30" spans="1:15" ht="12.75" customHeight="1" thickBot="1" x14ac:dyDescent="0.25">
      <c r="B30" s="66" t="s">
        <v>640</v>
      </c>
      <c r="C30" s="90">
        <f>SUM(C26:C28)</f>
        <v>3975.3297744338247</v>
      </c>
      <c r="D30" s="85"/>
      <c r="O30" s="65"/>
    </row>
    <row r="31" spans="1:15" ht="12.75" customHeight="1" x14ac:dyDescent="0.2">
      <c r="O31" s="65"/>
    </row>
    <row r="32" spans="1:15" ht="12.75" customHeight="1" x14ac:dyDescent="0.2">
      <c r="O32" s="65"/>
    </row>
    <row r="33" spans="15:15" ht="12.75" customHeight="1" x14ac:dyDescent="0.2">
      <c r="O33" s="65"/>
    </row>
    <row r="34" spans="15:15" ht="12.75" customHeight="1" x14ac:dyDescent="0.2">
      <c r="O34" s="65"/>
    </row>
    <row r="35" spans="15:15" ht="12.75" customHeight="1" x14ac:dyDescent="0.2">
      <c r="O35" s="65"/>
    </row>
    <row r="36" spans="15:15" ht="12.75" customHeight="1" x14ac:dyDescent="0.2">
      <c r="O36" s="65"/>
    </row>
    <row r="37" spans="15:15" ht="12.75" customHeight="1" x14ac:dyDescent="0.2">
      <c r="O37" s="65"/>
    </row>
    <row r="38" spans="15:15" ht="12.75" customHeight="1" x14ac:dyDescent="0.2">
      <c r="O38" s="65"/>
    </row>
    <row r="39" spans="15:15" ht="12.75" customHeight="1" x14ac:dyDescent="0.2">
      <c r="O39" s="65"/>
    </row>
    <row r="40" spans="15:15" ht="12.75" customHeight="1" x14ac:dyDescent="0.2">
      <c r="O40" s="65"/>
    </row>
    <row r="41" spans="15:15" x14ac:dyDescent="0.2">
      <c r="O41" s="65"/>
    </row>
    <row r="42" spans="15:15" x14ac:dyDescent="0.2">
      <c r="O42" s="65"/>
    </row>
    <row r="43" spans="15:15" x14ac:dyDescent="0.2">
      <c r="O43" s="65"/>
    </row>
    <row r="44" spans="15:15" x14ac:dyDescent="0.2">
      <c r="O44" s="65"/>
    </row>
    <row r="45" spans="15:15" x14ac:dyDescent="0.2">
      <c r="O45" s="65"/>
    </row>
    <row r="46" spans="15:15" x14ac:dyDescent="0.2">
      <c r="O46" s="65"/>
    </row>
    <row r="47" spans="15:15" x14ac:dyDescent="0.2">
      <c r="O47" s="65"/>
    </row>
    <row r="48" spans="15:15" x14ac:dyDescent="0.2">
      <c r="O48" s="65"/>
    </row>
    <row r="49" spans="15:15" x14ac:dyDescent="0.2">
      <c r="O49" s="65"/>
    </row>
    <row r="50" spans="15:15" x14ac:dyDescent="0.2">
      <c r="O50" s="65"/>
    </row>
    <row r="51" spans="15:15" x14ac:dyDescent="0.2">
      <c r="O51" s="65"/>
    </row>
    <row r="52" spans="15:15" x14ac:dyDescent="0.2">
      <c r="O52" s="65"/>
    </row>
    <row r="53" spans="15:15" x14ac:dyDescent="0.2">
      <c r="O53" s="65"/>
    </row>
    <row r="54" spans="15:15" x14ac:dyDescent="0.2">
      <c r="O54" s="65"/>
    </row>
    <row r="55" spans="15:15" x14ac:dyDescent="0.2">
      <c r="O55" s="65"/>
    </row>
    <row r="56" spans="15:15" x14ac:dyDescent="0.2">
      <c r="O56" s="65"/>
    </row>
    <row r="57" spans="15:15" x14ac:dyDescent="0.2">
      <c r="O57" s="65"/>
    </row>
    <row r="58" spans="15:15" x14ac:dyDescent="0.2">
      <c r="O58" s="65"/>
    </row>
    <row r="59" spans="15:15" x14ac:dyDescent="0.2">
      <c r="O59" s="65"/>
    </row>
    <row r="60" spans="15:15" x14ac:dyDescent="0.2">
      <c r="O60" s="65"/>
    </row>
    <row r="61" spans="15:15" x14ac:dyDescent="0.2">
      <c r="O61" s="65"/>
    </row>
    <row r="62" spans="15:15" x14ac:dyDescent="0.2">
      <c r="O62" s="65"/>
    </row>
    <row r="63" spans="15:15" x14ac:dyDescent="0.2">
      <c r="O63" s="65"/>
    </row>
    <row r="64" spans="15:15" x14ac:dyDescent="0.2">
      <c r="O64" s="65"/>
    </row>
    <row r="65" spans="15:15" x14ac:dyDescent="0.2">
      <c r="O65" s="65"/>
    </row>
    <row r="66" spans="15:15" x14ac:dyDescent="0.2">
      <c r="O66" s="65"/>
    </row>
    <row r="67" spans="15:15" x14ac:dyDescent="0.2">
      <c r="O67" s="65"/>
    </row>
    <row r="68" spans="15:15" x14ac:dyDescent="0.2">
      <c r="O68" s="65"/>
    </row>
    <row r="69" spans="15:15" x14ac:dyDescent="0.2">
      <c r="O69" s="65"/>
    </row>
    <row r="70" spans="15:15" x14ac:dyDescent="0.2">
      <c r="O70" s="65"/>
    </row>
    <row r="71" spans="15:15" x14ac:dyDescent="0.2">
      <c r="O71" s="65"/>
    </row>
    <row r="72" spans="15:15" x14ac:dyDescent="0.2">
      <c r="O72" s="65"/>
    </row>
    <row r="73" spans="15:15" x14ac:dyDescent="0.2">
      <c r="O73" s="65"/>
    </row>
    <row r="74" spans="15:15" x14ac:dyDescent="0.2">
      <c r="O74" s="65"/>
    </row>
    <row r="75" spans="15:15" x14ac:dyDescent="0.2">
      <c r="O75" s="65"/>
    </row>
    <row r="76" spans="15:15" x14ac:dyDescent="0.2">
      <c r="O76" s="65"/>
    </row>
    <row r="77" spans="15:15" x14ac:dyDescent="0.2">
      <c r="O77" s="65"/>
    </row>
    <row r="78" spans="15:15" x14ac:dyDescent="0.2">
      <c r="O78" s="65"/>
    </row>
    <row r="79" spans="15:15" x14ac:dyDescent="0.2">
      <c r="O79" s="65"/>
    </row>
    <row r="80" spans="15:15" x14ac:dyDescent="0.2">
      <c r="O80" s="65"/>
    </row>
    <row r="81" spans="15:15" x14ac:dyDescent="0.2">
      <c r="O81" s="65"/>
    </row>
    <row r="82" spans="15:15" x14ac:dyDescent="0.2">
      <c r="O82" s="65"/>
    </row>
    <row r="83" spans="15:15" x14ac:dyDescent="0.2">
      <c r="O83" s="65"/>
    </row>
    <row r="84" spans="15:15" x14ac:dyDescent="0.2">
      <c r="O84" s="65"/>
    </row>
    <row r="85" spans="15:15" x14ac:dyDescent="0.2">
      <c r="O85" s="65"/>
    </row>
    <row r="86" spans="15:15" x14ac:dyDescent="0.2">
      <c r="O86" s="65"/>
    </row>
    <row r="87" spans="15:15" x14ac:dyDescent="0.2">
      <c r="O87" s="65"/>
    </row>
    <row r="88" spans="15:15" x14ac:dyDescent="0.2">
      <c r="O88" s="65"/>
    </row>
    <row r="89" spans="15:15" x14ac:dyDescent="0.2">
      <c r="O89" s="65"/>
    </row>
    <row r="90" spans="15:15" x14ac:dyDescent="0.2">
      <c r="O90" s="65"/>
    </row>
    <row r="91" spans="15:15" x14ac:dyDescent="0.2">
      <c r="O91" s="65"/>
    </row>
    <row r="92" spans="15:15" x14ac:dyDescent="0.2">
      <c r="O92" s="65"/>
    </row>
    <row r="93" spans="15:15" x14ac:dyDescent="0.2">
      <c r="O93" s="65"/>
    </row>
    <row r="94" spans="15:15" x14ac:dyDescent="0.2">
      <c r="O94" s="65"/>
    </row>
    <row r="95" spans="15:15" x14ac:dyDescent="0.2">
      <c r="O95" s="65"/>
    </row>
    <row r="96" spans="15:15" x14ac:dyDescent="0.2">
      <c r="O96" s="65"/>
    </row>
    <row r="97" spans="15:15" x14ac:dyDescent="0.2">
      <c r="O97" s="65"/>
    </row>
    <row r="98" spans="15:15" x14ac:dyDescent="0.2">
      <c r="O98" s="65"/>
    </row>
    <row r="99" spans="15:15" x14ac:dyDescent="0.2">
      <c r="O99" s="65"/>
    </row>
    <row r="100" spans="15:15" x14ac:dyDescent="0.2">
      <c r="O100" s="65"/>
    </row>
    <row r="101" spans="15:15" x14ac:dyDescent="0.2">
      <c r="O101" s="65"/>
    </row>
    <row r="102" spans="15:15" x14ac:dyDescent="0.2">
      <c r="O102" s="65"/>
    </row>
    <row r="103" spans="15:15" x14ac:dyDescent="0.2">
      <c r="O103" s="65"/>
    </row>
    <row r="104" spans="15:15" x14ac:dyDescent="0.2">
      <c r="O104" s="65"/>
    </row>
    <row r="105" spans="15:15" x14ac:dyDescent="0.2">
      <c r="O105" s="65"/>
    </row>
    <row r="106" spans="15:15" x14ac:dyDescent="0.2">
      <c r="O106" s="65"/>
    </row>
    <row r="107" spans="15:15" x14ac:dyDescent="0.2">
      <c r="O107" s="65"/>
    </row>
    <row r="108" spans="15:15" x14ac:dyDescent="0.2">
      <c r="O108" s="65"/>
    </row>
    <row r="109" spans="15:15" x14ac:dyDescent="0.2">
      <c r="O109" s="65"/>
    </row>
    <row r="110" spans="15:15" x14ac:dyDescent="0.2">
      <c r="O110" s="65"/>
    </row>
    <row r="111" spans="15:15" x14ac:dyDescent="0.2">
      <c r="O111" s="65"/>
    </row>
    <row r="112" spans="15:15" x14ac:dyDescent="0.2">
      <c r="O112" s="65"/>
    </row>
    <row r="113" spans="15:15" x14ac:dyDescent="0.2">
      <c r="O113" s="65"/>
    </row>
    <row r="114" spans="15:15" x14ac:dyDescent="0.2">
      <c r="O114" s="65"/>
    </row>
    <row r="115" spans="15:15" x14ac:dyDescent="0.2">
      <c r="O115" s="65"/>
    </row>
    <row r="116" spans="15:15" x14ac:dyDescent="0.2">
      <c r="O116" s="65"/>
    </row>
    <row r="117" spans="15:15" x14ac:dyDescent="0.2">
      <c r="O117" s="65"/>
    </row>
    <row r="118" spans="15:15" x14ac:dyDescent="0.2">
      <c r="O118" s="65"/>
    </row>
    <row r="119" spans="15:15" x14ac:dyDescent="0.2">
      <c r="O119" s="65"/>
    </row>
    <row r="120" spans="15:15" x14ac:dyDescent="0.2">
      <c r="O120" s="65"/>
    </row>
    <row r="121" spans="15:15" x14ac:dyDescent="0.2">
      <c r="O121" s="65"/>
    </row>
    <row r="122" spans="15:15" x14ac:dyDescent="0.2">
      <c r="O122" s="65"/>
    </row>
    <row r="123" spans="15:15" x14ac:dyDescent="0.2">
      <c r="O123" s="65"/>
    </row>
    <row r="124" spans="15:15" x14ac:dyDescent="0.2">
      <c r="O124" s="65"/>
    </row>
    <row r="125" spans="15:15" x14ac:dyDescent="0.2">
      <c r="O125" s="65"/>
    </row>
    <row r="126" spans="15:15" x14ac:dyDescent="0.2">
      <c r="O126" s="65"/>
    </row>
    <row r="127" spans="15:15" x14ac:dyDescent="0.2">
      <c r="O127" s="65"/>
    </row>
    <row r="128" spans="15:15" x14ac:dyDescent="0.2">
      <c r="O128" s="65"/>
    </row>
    <row r="129" spans="15:15" x14ac:dyDescent="0.2">
      <c r="O129" s="65"/>
    </row>
    <row r="130" spans="15:15" x14ac:dyDescent="0.2">
      <c r="O130" s="65"/>
    </row>
    <row r="131" spans="15:15" x14ac:dyDescent="0.2">
      <c r="O131" s="65"/>
    </row>
    <row r="132" spans="15:15" x14ac:dyDescent="0.2">
      <c r="O132" s="65"/>
    </row>
    <row r="133" spans="15:15" x14ac:dyDescent="0.2">
      <c r="O133" s="65"/>
    </row>
    <row r="134" spans="15:15" x14ac:dyDescent="0.2">
      <c r="O134" s="65"/>
    </row>
    <row r="135" spans="15:15" x14ac:dyDescent="0.2">
      <c r="O135" s="65"/>
    </row>
    <row r="136" spans="15:15" x14ac:dyDescent="0.2">
      <c r="O136" s="65"/>
    </row>
    <row r="137" spans="15:15" x14ac:dyDescent="0.2">
      <c r="O137" s="65"/>
    </row>
    <row r="138" spans="15:15" x14ac:dyDescent="0.2">
      <c r="O138" s="65"/>
    </row>
    <row r="139" spans="15:15" x14ac:dyDescent="0.2">
      <c r="O139" s="65"/>
    </row>
    <row r="140" spans="15:15" x14ac:dyDescent="0.2">
      <c r="O140" s="65"/>
    </row>
    <row r="141" spans="15:15" x14ac:dyDescent="0.2">
      <c r="O141" s="65"/>
    </row>
    <row r="142" spans="15:15" x14ac:dyDescent="0.2">
      <c r="O142" s="65"/>
    </row>
    <row r="143" spans="15:15" x14ac:dyDescent="0.2">
      <c r="O143" s="65"/>
    </row>
    <row r="144" spans="15:15" x14ac:dyDescent="0.2">
      <c r="O144" s="65"/>
    </row>
    <row r="145" spans="15:15" x14ac:dyDescent="0.2">
      <c r="O145" s="65"/>
    </row>
    <row r="146" spans="15:15" x14ac:dyDescent="0.2">
      <c r="O146" s="65"/>
    </row>
    <row r="147" spans="15:15" x14ac:dyDescent="0.2">
      <c r="O147" s="65"/>
    </row>
    <row r="148" spans="15:15" x14ac:dyDescent="0.2">
      <c r="O148" s="65"/>
    </row>
    <row r="149" spans="15:15" x14ac:dyDescent="0.2">
      <c r="O149" s="65"/>
    </row>
    <row r="150" spans="15:15" x14ac:dyDescent="0.2">
      <c r="O150" s="65"/>
    </row>
    <row r="151" spans="15:15" x14ac:dyDescent="0.2">
      <c r="O151" s="65"/>
    </row>
    <row r="152" spans="15:15" x14ac:dyDescent="0.2">
      <c r="O152" s="65"/>
    </row>
    <row r="153" spans="15:15" x14ac:dyDescent="0.2">
      <c r="O153" s="65"/>
    </row>
    <row r="154" spans="15:15" x14ac:dyDescent="0.2">
      <c r="O154" s="65"/>
    </row>
    <row r="155" spans="15:15" x14ac:dyDescent="0.2">
      <c r="O155" s="65"/>
    </row>
    <row r="156" spans="15:15" x14ac:dyDescent="0.2">
      <c r="O156" s="65"/>
    </row>
    <row r="157" spans="15:15" x14ac:dyDescent="0.2">
      <c r="O157" s="65"/>
    </row>
    <row r="158" spans="15:15" x14ac:dyDescent="0.2">
      <c r="O158" s="65"/>
    </row>
    <row r="159" spans="15:15" x14ac:dyDescent="0.2">
      <c r="O159" s="65"/>
    </row>
    <row r="160" spans="15:15" x14ac:dyDescent="0.2">
      <c r="O160" s="65"/>
    </row>
    <row r="161" spans="15:15" x14ac:dyDescent="0.2">
      <c r="O161" s="65"/>
    </row>
    <row r="162" spans="15:15" x14ac:dyDescent="0.2">
      <c r="O162" s="65"/>
    </row>
    <row r="163" spans="15:15" x14ac:dyDescent="0.2">
      <c r="O163" s="65"/>
    </row>
    <row r="164" spans="15:15" x14ac:dyDescent="0.2">
      <c r="O164" s="65"/>
    </row>
    <row r="165" spans="15:15" x14ac:dyDescent="0.2">
      <c r="O165" s="65"/>
    </row>
    <row r="166" spans="15:15" x14ac:dyDescent="0.2">
      <c r="O166" s="65"/>
    </row>
    <row r="167" spans="15:15" x14ac:dyDescent="0.2">
      <c r="O167" s="65"/>
    </row>
    <row r="168" spans="15:15" x14ac:dyDescent="0.2">
      <c r="O168" s="65"/>
    </row>
    <row r="169" spans="15:15" x14ac:dyDescent="0.2">
      <c r="O169" s="65"/>
    </row>
    <row r="170" spans="15:15" x14ac:dyDescent="0.2">
      <c r="O170" s="65"/>
    </row>
    <row r="171" spans="15:15" x14ac:dyDescent="0.2">
      <c r="O171" s="65"/>
    </row>
    <row r="172" spans="15:15" x14ac:dyDescent="0.2">
      <c r="O172" s="65"/>
    </row>
    <row r="173" spans="15:15" x14ac:dyDescent="0.2">
      <c r="O173" s="65"/>
    </row>
    <row r="174" spans="15:15" x14ac:dyDescent="0.2">
      <c r="O174" s="65"/>
    </row>
    <row r="175" spans="15:15" x14ac:dyDescent="0.2">
      <c r="O175" s="65"/>
    </row>
    <row r="176" spans="15:15" x14ac:dyDescent="0.2">
      <c r="O176" s="65"/>
    </row>
    <row r="177" spans="15:15" x14ac:dyDescent="0.2">
      <c r="O177" s="65"/>
    </row>
    <row r="178" spans="15:15" x14ac:dyDescent="0.2">
      <c r="O178" s="65"/>
    </row>
    <row r="179" spans="15:15" x14ac:dyDescent="0.2">
      <c r="O179" s="65"/>
    </row>
    <row r="180" spans="15:15" x14ac:dyDescent="0.2">
      <c r="O180" s="65"/>
    </row>
    <row r="181" spans="15:15" x14ac:dyDescent="0.2">
      <c r="O181" s="65"/>
    </row>
    <row r="182" spans="15:15" x14ac:dyDescent="0.2">
      <c r="O182" s="65"/>
    </row>
    <row r="183" spans="15:15" x14ac:dyDescent="0.2">
      <c r="O183" s="65"/>
    </row>
    <row r="184" spans="15:15" x14ac:dyDescent="0.2">
      <c r="O184" s="65"/>
    </row>
    <row r="185" spans="15:15" x14ac:dyDescent="0.2">
      <c r="O185" s="65"/>
    </row>
  </sheetData>
  <dataValidations count="5">
    <dataValidation type="date" allowBlank="1" showInputMessage="1" showErrorMessage="1" sqref="C6 C8 D5:D8 C10:D10">
      <formula1>43922</formula1>
      <formula2>44286</formula2>
    </dataValidation>
    <dataValidation type="decimal" allowBlank="1" showInputMessage="1" showErrorMessage="1" sqref="C22:D22">
      <formula1>0</formula1>
      <formula2>35</formula2>
    </dataValidation>
    <dataValidation type="whole" operator="greaterThan" allowBlank="1" showInputMessage="1" showErrorMessage="1" sqref="C20">
      <formula1>0</formula1>
    </dataValidation>
    <dataValidation type="date" allowBlank="1" showInputMessage="1" showErrorMessage="1" sqref="C5 C7">
      <formula1>44652</formula1>
      <formula2>45016</formula2>
    </dataValidation>
    <dataValidation type="list" allowBlank="1" showInputMessage="1" showErrorMessage="1" sqref="D17">
      <formula1>$B$7:$B$334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workings!$O$3:$O$6</xm:f>
          </x14:formula1>
          <xm:sqref>C11</xm:sqref>
        </x14:dataValidation>
        <x14:dataValidation type="list" allowBlank="1" showInputMessage="1" showErrorMessage="1">
          <x14:formula1>
            <xm:f>'Grade &amp; Salary'!$B$7:$B$329</xm:f>
          </x14:formula1>
          <xm:sqref>E19:E21</xm:sqref>
        </x14:dataValidation>
        <x14:dataValidation type="list" allowBlank="1" showInputMessage="1" showErrorMessage="1">
          <x14:formula1>
            <xm:f>'Grade &amp; Salary'!$B$6:$B$330</xm:f>
          </x14:formula1>
          <xm:sqref>C17</xm:sqref>
        </x14:dataValidation>
        <x14:dataValidation type="list" allowBlank="1" showInputMessage="1" showErrorMessage="1">
          <x14:formula1>
            <xm:f>'Cost Ctr'!$D$2:$D$128</xm:f>
          </x14:formula1>
          <xm:sqref>C9</xm:sqref>
        </x14:dataValidation>
        <x14:dataValidation type="list" allowBlank="1" showInputMessage="1" showErrorMessage="1">
          <x14:formula1>
            <xm:f>'Type &amp; Class'!$L$4:$L$7</xm:f>
          </x14:formula1>
          <xm:sqref>C15</xm:sqref>
        </x14:dataValidation>
        <x14:dataValidation type="list" allowBlank="1" showInputMessage="1" showErrorMessage="1">
          <x14:formula1>
            <xm:f>'Type &amp; Class'!$H$4:$H$56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6"/>
  <sheetViews>
    <sheetView workbookViewId="0">
      <selection activeCell="C13" sqref="C13"/>
    </sheetView>
  </sheetViews>
  <sheetFormatPr defaultRowHeight="12.75" x14ac:dyDescent="0.2"/>
  <cols>
    <col min="1" max="1" width="6.140625" customWidth="1"/>
    <col min="2" max="2" width="16" customWidth="1"/>
    <col min="3" max="3" width="35" customWidth="1"/>
    <col min="4" max="4" width="10.85546875" style="4" customWidth="1"/>
    <col min="14" max="14" width="9.140625" customWidth="1"/>
    <col min="15" max="15" width="31.7109375" customWidth="1"/>
    <col min="16" max="16" width="9.140625" customWidth="1"/>
    <col min="17" max="17" width="14.42578125" customWidth="1"/>
    <col min="18" max="18" width="13.42578125" customWidth="1"/>
    <col min="19" max="19" width="10.140625" customWidth="1"/>
    <col min="20" max="20" width="9.140625" customWidth="1"/>
    <col min="21" max="21" width="11.7109375" customWidth="1"/>
  </cols>
  <sheetData>
    <row r="2" spans="2:21" ht="12.75" customHeight="1" x14ac:dyDescent="0.2">
      <c r="N2" s="1" t="s">
        <v>352</v>
      </c>
      <c r="O2" s="1" t="s">
        <v>205</v>
      </c>
      <c r="Q2" s="60" t="s">
        <v>635</v>
      </c>
      <c r="R2" s="88">
        <v>44652</v>
      </c>
      <c r="S2" s="88">
        <v>45016</v>
      </c>
      <c r="U2" s="2"/>
    </row>
    <row r="3" spans="2:21" ht="12.75" customHeight="1" x14ac:dyDescent="0.2">
      <c r="N3" s="2" t="s">
        <v>349</v>
      </c>
      <c r="O3" s="2" t="s">
        <v>773</v>
      </c>
      <c r="P3" s="32" t="s">
        <v>223</v>
      </c>
      <c r="U3" s="30"/>
    </row>
    <row r="4" spans="2:21" ht="12.75" customHeight="1" thickBot="1" x14ac:dyDescent="0.25">
      <c r="N4" t="s">
        <v>348</v>
      </c>
      <c r="O4" s="2" t="s">
        <v>774</v>
      </c>
      <c r="P4" s="32" t="s">
        <v>212</v>
      </c>
      <c r="Q4" s="25">
        <f>NETWORKDAYS(R2,S2)</f>
        <v>261</v>
      </c>
      <c r="R4" s="2"/>
      <c r="U4" s="30"/>
    </row>
    <row r="5" spans="2:21" ht="12.75" customHeight="1" thickBot="1" x14ac:dyDescent="0.25">
      <c r="B5" t="s">
        <v>350</v>
      </c>
      <c r="C5" s="36">
        <f>Calculator!C5</f>
        <v>44652</v>
      </c>
      <c r="D5" s="37"/>
      <c r="N5" t="s">
        <v>354</v>
      </c>
      <c r="O5" s="2" t="s">
        <v>775</v>
      </c>
      <c r="P5" s="32" t="s">
        <v>214</v>
      </c>
      <c r="R5" s="2"/>
      <c r="U5" s="30"/>
    </row>
    <row r="6" spans="2:21" ht="12.75" customHeight="1" thickBot="1" x14ac:dyDescent="0.25">
      <c r="C6" s="34"/>
      <c r="D6" s="34"/>
      <c r="O6" s="2" t="s">
        <v>776</v>
      </c>
      <c r="P6" s="32" t="s">
        <v>216</v>
      </c>
      <c r="U6" s="30"/>
    </row>
    <row r="7" spans="2:21" ht="12.75" customHeight="1" thickBot="1" x14ac:dyDescent="0.25">
      <c r="B7" t="s">
        <v>351</v>
      </c>
      <c r="C7" s="36">
        <f>Calculator!C7</f>
        <v>44717</v>
      </c>
      <c r="D7" s="37"/>
      <c r="U7" s="30"/>
    </row>
    <row r="8" spans="2:21" ht="12.75" customHeight="1" x14ac:dyDescent="0.2">
      <c r="B8" s="45" t="s">
        <v>634</v>
      </c>
      <c r="C8" s="49">
        <f>NETWORKDAYS(C5,C7)</f>
        <v>46</v>
      </c>
      <c r="D8" s="37"/>
      <c r="U8" s="30"/>
    </row>
    <row r="9" spans="2:21" s="4" customFormat="1" ht="12.75" customHeight="1" thickBot="1" x14ac:dyDescent="0.25">
      <c r="B9" s="3"/>
      <c r="C9" s="37"/>
      <c r="D9" s="37"/>
      <c r="U9" s="30"/>
    </row>
    <row r="10" spans="2:21" ht="12.75" customHeight="1" thickBot="1" x14ac:dyDescent="0.25">
      <c r="B10" t="s">
        <v>205</v>
      </c>
      <c r="C10" s="38" t="str">
        <f>Calculator!C11</f>
        <v>03 - A.P.T.&amp;C. STAFF</v>
      </c>
      <c r="D10" s="39" t="str">
        <f>LEFT(C10,2)</f>
        <v>03</v>
      </c>
      <c r="U10" s="30"/>
    </row>
    <row r="11" spans="2:21" ht="12.75" customHeight="1" thickBot="1" x14ac:dyDescent="0.25">
      <c r="B11" s="4"/>
      <c r="C11" s="4"/>
      <c r="U11" s="30"/>
    </row>
    <row r="12" spans="2:21" ht="12.75" customHeight="1" thickBot="1" x14ac:dyDescent="0.25">
      <c r="B12" s="2" t="s">
        <v>356</v>
      </c>
      <c r="C12" s="38" t="str">
        <f>Calculator!C9</f>
        <v>EC115 - ST HELEN'S PRIMARY - B/BRIGGS</v>
      </c>
      <c r="D12" s="39" t="str">
        <f>LEFT(C12,2)</f>
        <v>EC</v>
      </c>
      <c r="E12" t="str">
        <f>IFERROR(VLOOKUP(C12,'Cost Ctr'!A:C,3,FALSE)," ")</f>
        <v xml:space="preserve"> </v>
      </c>
      <c r="P12" s="32"/>
      <c r="Q12" s="2"/>
      <c r="U12" s="30"/>
    </row>
    <row r="13" spans="2:21" ht="12.75" customHeight="1" x14ac:dyDescent="0.2">
      <c r="B13" s="42" t="s">
        <v>632</v>
      </c>
      <c r="C13" s="39" t="str">
        <f>CONCATENATE(D12,D10)</f>
        <v>EC03</v>
      </c>
      <c r="P13" s="32"/>
      <c r="Q13" s="2"/>
      <c r="U13" s="30"/>
    </row>
    <row r="14" spans="2:21" s="4" customFormat="1" ht="12.75" customHeight="1" thickBot="1" x14ac:dyDescent="0.25">
      <c r="B14" s="43"/>
      <c r="D14" s="24"/>
      <c r="P14" s="44"/>
      <c r="Q14" s="3"/>
      <c r="U14" s="30"/>
    </row>
    <row r="15" spans="2:21" ht="12.75" customHeight="1" thickBot="1" x14ac:dyDescent="0.25">
      <c r="B15" t="s">
        <v>342</v>
      </c>
      <c r="C15" s="38" t="str">
        <f>Calculator!C17</f>
        <v xml:space="preserve">834 Grade 5 (SCP 32-40) Pt 34 </v>
      </c>
      <c r="D15" s="41"/>
      <c r="U15" s="30"/>
    </row>
    <row r="16" spans="2:21" ht="12.75" customHeight="1" x14ac:dyDescent="0.2">
      <c r="B16" s="39" t="s">
        <v>342</v>
      </c>
      <c r="C16" s="40">
        <f>VLOOKUP(C15,'Grade &amp; Salary'!B:E, 4, FALSE)</f>
        <v>834</v>
      </c>
      <c r="D16" s="35"/>
      <c r="U16" s="30"/>
    </row>
    <row r="17" spans="1:21" s="4" customFormat="1" ht="12.75" customHeight="1" thickBot="1" x14ac:dyDescent="0.25">
      <c r="C17" s="35"/>
      <c r="D17" s="35"/>
      <c r="U17" s="98"/>
    </row>
    <row r="18" spans="1:21" s="4" customFormat="1" ht="12.75" customHeight="1" thickBot="1" x14ac:dyDescent="0.25">
      <c r="B18" s="4" t="s">
        <v>352</v>
      </c>
      <c r="C18" s="38" t="str">
        <f>Calculator!C13</f>
        <v>400 - AUXILIARY</v>
      </c>
      <c r="D18" s="35"/>
      <c r="U18" s="98"/>
    </row>
    <row r="19" spans="1:21" s="4" customFormat="1" ht="12.75" customHeight="1" thickBot="1" x14ac:dyDescent="0.25">
      <c r="B19" s="45" t="s">
        <v>352</v>
      </c>
      <c r="C19" s="40">
        <f>VLOOKUP(C18,'Type &amp; Class'!H:I, 2,FALSE)</f>
        <v>400</v>
      </c>
      <c r="D19" s="35"/>
      <c r="U19" s="98"/>
    </row>
    <row r="20" spans="1:21" s="4" customFormat="1" ht="12.75" customHeight="1" thickBot="1" x14ac:dyDescent="0.25">
      <c r="B20" s="9" t="s">
        <v>765</v>
      </c>
      <c r="C20" s="38" t="str">
        <f>Calculator!C15</f>
        <v>2 - PART-TIME PERMANENT</v>
      </c>
      <c r="D20" s="35"/>
      <c r="U20" s="98"/>
    </row>
    <row r="21" spans="1:21" s="4" customFormat="1" ht="12.75" customHeight="1" thickBot="1" x14ac:dyDescent="0.25">
      <c r="B21" s="45" t="s">
        <v>765</v>
      </c>
      <c r="C21" s="40">
        <f>VLOOKUP(C20,'Type &amp; Class'!L:M, 2, FALSE)</f>
        <v>2</v>
      </c>
      <c r="D21" s="35"/>
      <c r="U21" s="98"/>
    </row>
    <row r="22" spans="1:21" ht="12.75" customHeight="1" thickBot="1" x14ac:dyDescent="0.25">
      <c r="B22" t="s">
        <v>353</v>
      </c>
      <c r="C22" s="38">
        <f>Calculator!C22</f>
        <v>27.5</v>
      </c>
      <c r="D22" s="9"/>
      <c r="U22" s="30"/>
    </row>
    <row r="23" spans="1:21" ht="12.75" customHeight="1" thickBot="1" x14ac:dyDescent="0.25">
      <c r="U23" s="30"/>
    </row>
    <row r="24" spans="1:21" ht="12.75" customHeight="1" thickBot="1" x14ac:dyDescent="0.25">
      <c r="B24" s="2" t="s">
        <v>633</v>
      </c>
      <c r="C24" s="38">
        <f>Calculator!C20</f>
        <v>1</v>
      </c>
      <c r="U24" s="30"/>
    </row>
    <row r="25" spans="1:21" ht="12.75" customHeight="1" x14ac:dyDescent="0.2">
      <c r="U25" s="30"/>
    </row>
    <row r="26" spans="1:21" ht="12.75" customHeight="1" x14ac:dyDescent="0.2">
      <c r="A26" s="39"/>
      <c r="B26" s="6" t="s">
        <v>343</v>
      </c>
      <c r="C26" s="46">
        <f>VLOOKUP(C16, 'Grade &amp; Salary'!A:D,4, FALSE)/35*C22*C24</f>
        <v>17872.959951891891</v>
      </c>
      <c r="U26" s="30"/>
    </row>
    <row r="27" spans="1:21" ht="12.75" customHeight="1" x14ac:dyDescent="0.2">
      <c r="A27" s="39"/>
      <c r="B27" s="6" t="s">
        <v>344</v>
      </c>
      <c r="C27" s="46">
        <f>C26*E27</f>
        <v>3395.8623908594595</v>
      </c>
      <c r="E27" s="50">
        <f>VLOOKUP(C13,'Sup &amp; N.I.'!B:G,5,FALSE)</f>
        <v>0.19</v>
      </c>
      <c r="U27" s="30"/>
    </row>
    <row r="28" spans="1:21" ht="12.75" customHeight="1" x14ac:dyDescent="0.2">
      <c r="A28" s="39"/>
      <c r="B28" s="6" t="s">
        <v>208</v>
      </c>
      <c r="C28" s="46">
        <f>C26*E28</f>
        <v>1286.8531165362162</v>
      </c>
      <c r="E28" s="50">
        <f>VLOOKUP(C13,'Sup &amp; N.I.'!B:G,6,FALSE)</f>
        <v>7.2000000000000008E-2</v>
      </c>
      <c r="U28" s="30"/>
    </row>
    <row r="29" spans="1:21" ht="12.75" customHeight="1" x14ac:dyDescent="0.2">
      <c r="A29" s="39"/>
      <c r="U29" s="30"/>
    </row>
    <row r="30" spans="1:21" ht="12.75" customHeight="1" x14ac:dyDescent="0.2">
      <c r="A30" s="39"/>
      <c r="B30" s="47" t="s">
        <v>636</v>
      </c>
      <c r="C30" s="46">
        <f>SUM(C26:C28)</f>
        <v>22555.675459287566</v>
      </c>
      <c r="U30" s="30"/>
    </row>
    <row r="31" spans="1:21" ht="12.75" customHeight="1" x14ac:dyDescent="0.2">
      <c r="A31" s="39"/>
      <c r="B31" s="47" t="s">
        <v>346</v>
      </c>
      <c r="C31" s="48">
        <f>C30/Q4</f>
        <v>86.420212487691828</v>
      </c>
      <c r="U31" s="30"/>
    </row>
    <row r="32" spans="1:21" ht="12.75" customHeight="1" x14ac:dyDescent="0.2">
      <c r="U32" s="30"/>
    </row>
    <row r="33" spans="1:21" ht="12.75" customHeight="1" thickBot="1" x14ac:dyDescent="0.25">
      <c r="U33" s="30"/>
    </row>
    <row r="34" spans="1:21" ht="12.75" customHeight="1" thickBot="1" x14ac:dyDescent="0.25">
      <c r="A34" s="93"/>
      <c r="B34" s="14" t="s">
        <v>638</v>
      </c>
      <c r="C34" s="54">
        <f>C26/Q4*C8</f>
        <v>3150.0235930537438</v>
      </c>
      <c r="D34" s="4" t="str">
        <f>CONCATENATE(IF($C$10=$O$3,"1001",IF($C$10=$O$4,"1101",IF($C$10=$O$5,"1161",IF($C$10=$O$6,"1501","")))),"01")</f>
        <v>110101</v>
      </c>
      <c r="E34" s="2" t="s">
        <v>637</v>
      </c>
      <c r="F34" s="2"/>
      <c r="U34" s="30"/>
    </row>
    <row r="35" spans="1:21" ht="12.75" customHeight="1" x14ac:dyDescent="0.2">
      <c r="A35" s="93"/>
      <c r="B35" s="51" t="s">
        <v>639</v>
      </c>
      <c r="C35" s="55">
        <f>C34*E35</f>
        <v>598.50448268021137</v>
      </c>
      <c r="D35" s="4" t="str">
        <f>CONCATENATE(IF($C$10=$O$3,"1001",IF($C$10=$O$4,"1101",IF($C$10=$O$5,"1161",IF($C$10=$O$6,"1501","")))),"81")</f>
        <v>110181</v>
      </c>
      <c r="E35" s="57">
        <f>E27</f>
        <v>0.19</v>
      </c>
      <c r="U35" s="30"/>
    </row>
    <row r="36" spans="1:21" ht="12.75" customHeight="1" thickBot="1" x14ac:dyDescent="0.25">
      <c r="A36" s="93"/>
      <c r="B36" s="51" t="s">
        <v>208</v>
      </c>
      <c r="C36" s="56">
        <f>C34*E36</f>
        <v>226.80169869986958</v>
      </c>
      <c r="D36" s="4" t="str">
        <f>CONCATENATE(IF($C$10=$O$3,"1001",IF($C$10=$O$4,"1101",IF($C$10=$O$5,"1161",IF($C$10=$O$6,"1501","")))),"91")</f>
        <v>110191</v>
      </c>
      <c r="E36" s="58">
        <f>E28</f>
        <v>7.2000000000000008E-2</v>
      </c>
      <c r="U36" s="30"/>
    </row>
    <row r="37" spans="1:21" ht="12.75" customHeight="1" thickBot="1" x14ac:dyDescent="0.25">
      <c r="C37" s="52"/>
      <c r="D37" s="31"/>
      <c r="U37" s="30"/>
    </row>
    <row r="38" spans="1:21" ht="12.75" customHeight="1" thickBot="1" x14ac:dyDescent="0.25">
      <c r="B38" s="2" t="s">
        <v>640</v>
      </c>
      <c r="C38" s="53">
        <f>SUM(C34:C36)</f>
        <v>3975.3297744338247</v>
      </c>
      <c r="D38" s="8"/>
      <c r="U38" s="30"/>
    </row>
    <row r="39" spans="1:21" ht="12.75" customHeight="1" x14ac:dyDescent="0.2">
      <c r="U39" s="30"/>
    </row>
    <row r="40" spans="1:21" ht="12.75" customHeight="1" x14ac:dyDescent="0.2">
      <c r="U40" s="30"/>
    </row>
    <row r="41" spans="1:21" ht="12.75" customHeight="1" x14ac:dyDescent="0.2">
      <c r="U41" s="30"/>
    </row>
    <row r="42" spans="1:21" x14ac:dyDescent="0.2">
      <c r="U42" s="30"/>
    </row>
    <row r="43" spans="1:21" x14ac:dyDescent="0.2">
      <c r="U43" s="30"/>
    </row>
    <row r="44" spans="1:21" x14ac:dyDescent="0.2">
      <c r="U44" s="30"/>
    </row>
    <row r="45" spans="1:21" x14ac:dyDescent="0.2">
      <c r="U45" s="30"/>
    </row>
    <row r="46" spans="1:21" x14ac:dyDescent="0.2">
      <c r="U46" s="30"/>
    </row>
    <row r="47" spans="1:21" x14ac:dyDescent="0.2">
      <c r="U47" s="30"/>
    </row>
    <row r="48" spans="1:21" x14ac:dyDescent="0.2">
      <c r="U48" s="30"/>
    </row>
    <row r="49" spans="21:21" x14ac:dyDescent="0.2">
      <c r="U49" s="30"/>
    </row>
    <row r="50" spans="21:21" x14ac:dyDescent="0.2">
      <c r="U50" s="30"/>
    </row>
    <row r="51" spans="21:21" x14ac:dyDescent="0.2">
      <c r="U51" s="30"/>
    </row>
    <row r="52" spans="21:21" x14ac:dyDescent="0.2">
      <c r="U52" s="30"/>
    </row>
    <row r="53" spans="21:21" x14ac:dyDescent="0.2">
      <c r="U53" s="30"/>
    </row>
    <row r="54" spans="21:21" x14ac:dyDescent="0.2">
      <c r="U54" s="30"/>
    </row>
    <row r="55" spans="21:21" x14ac:dyDescent="0.2">
      <c r="U55" s="30"/>
    </row>
    <row r="56" spans="21:21" x14ac:dyDescent="0.2">
      <c r="U56" s="30"/>
    </row>
    <row r="57" spans="21:21" x14ac:dyDescent="0.2">
      <c r="U57" s="30"/>
    </row>
    <row r="58" spans="21:21" x14ac:dyDescent="0.2">
      <c r="U58" s="30"/>
    </row>
    <row r="59" spans="21:21" x14ac:dyDescent="0.2">
      <c r="U59" s="30"/>
    </row>
    <row r="60" spans="21:21" x14ac:dyDescent="0.2">
      <c r="U60" s="30"/>
    </row>
    <row r="61" spans="21:21" x14ac:dyDescent="0.2">
      <c r="U61" s="30"/>
    </row>
    <row r="62" spans="21:21" x14ac:dyDescent="0.2">
      <c r="U62" s="30"/>
    </row>
    <row r="63" spans="21:21" x14ac:dyDescent="0.2">
      <c r="U63" s="30"/>
    </row>
    <row r="64" spans="21:21" x14ac:dyDescent="0.2">
      <c r="U64" s="30"/>
    </row>
    <row r="65" spans="21:21" x14ac:dyDescent="0.2">
      <c r="U65" s="30"/>
    </row>
    <row r="66" spans="21:21" x14ac:dyDescent="0.2">
      <c r="U66" s="30"/>
    </row>
    <row r="67" spans="21:21" x14ac:dyDescent="0.2">
      <c r="U67" s="30"/>
    </row>
    <row r="68" spans="21:21" x14ac:dyDescent="0.2">
      <c r="U68" s="30"/>
    </row>
    <row r="69" spans="21:21" x14ac:dyDescent="0.2">
      <c r="U69" s="30"/>
    </row>
    <row r="70" spans="21:21" x14ac:dyDescent="0.2">
      <c r="U70" s="30"/>
    </row>
    <row r="71" spans="21:21" x14ac:dyDescent="0.2">
      <c r="U71" s="30"/>
    </row>
    <row r="72" spans="21:21" x14ac:dyDescent="0.2">
      <c r="U72" s="30"/>
    </row>
    <row r="73" spans="21:21" x14ac:dyDescent="0.2">
      <c r="U73" s="30"/>
    </row>
    <row r="74" spans="21:21" x14ac:dyDescent="0.2">
      <c r="U74" s="30"/>
    </row>
    <row r="75" spans="21:21" x14ac:dyDescent="0.2">
      <c r="U75" s="30"/>
    </row>
    <row r="76" spans="21:21" x14ac:dyDescent="0.2">
      <c r="U76" s="30"/>
    </row>
    <row r="77" spans="21:21" x14ac:dyDescent="0.2">
      <c r="U77" s="30"/>
    </row>
    <row r="78" spans="21:21" x14ac:dyDescent="0.2">
      <c r="U78" s="30"/>
    </row>
    <row r="79" spans="21:21" x14ac:dyDescent="0.2">
      <c r="U79" s="30"/>
    </row>
    <row r="80" spans="21:21" x14ac:dyDescent="0.2">
      <c r="U80" s="30"/>
    </row>
    <row r="81" spans="21:21" x14ac:dyDescent="0.2">
      <c r="U81" s="30"/>
    </row>
    <row r="82" spans="21:21" x14ac:dyDescent="0.2">
      <c r="U82" s="30"/>
    </row>
    <row r="83" spans="21:21" x14ac:dyDescent="0.2">
      <c r="U83" s="30"/>
    </row>
    <row r="84" spans="21:21" x14ac:dyDescent="0.2">
      <c r="U84" s="30"/>
    </row>
    <row r="85" spans="21:21" x14ac:dyDescent="0.2">
      <c r="U85" s="30"/>
    </row>
    <row r="86" spans="21:21" x14ac:dyDescent="0.2">
      <c r="U86" s="30"/>
    </row>
    <row r="87" spans="21:21" x14ac:dyDescent="0.2">
      <c r="U87" s="30"/>
    </row>
    <row r="88" spans="21:21" x14ac:dyDescent="0.2">
      <c r="U88" s="30"/>
    </row>
    <row r="89" spans="21:21" x14ac:dyDescent="0.2">
      <c r="U89" s="30"/>
    </row>
    <row r="90" spans="21:21" x14ac:dyDescent="0.2">
      <c r="U90" s="30"/>
    </row>
    <row r="91" spans="21:21" x14ac:dyDescent="0.2">
      <c r="U91" s="30"/>
    </row>
    <row r="92" spans="21:21" x14ac:dyDescent="0.2">
      <c r="U92" s="30"/>
    </row>
    <row r="93" spans="21:21" x14ac:dyDescent="0.2">
      <c r="U93" s="30"/>
    </row>
    <row r="94" spans="21:21" x14ac:dyDescent="0.2">
      <c r="U94" s="30"/>
    </row>
    <row r="95" spans="21:21" x14ac:dyDescent="0.2">
      <c r="U95" s="30"/>
    </row>
    <row r="96" spans="21:21" x14ac:dyDescent="0.2">
      <c r="U96" s="30"/>
    </row>
    <row r="97" spans="21:21" x14ac:dyDescent="0.2">
      <c r="U97" s="30"/>
    </row>
    <row r="98" spans="21:21" x14ac:dyDescent="0.2">
      <c r="U98" s="30"/>
    </row>
    <row r="99" spans="21:21" x14ac:dyDescent="0.2">
      <c r="U99" s="30"/>
    </row>
    <row r="100" spans="21:21" x14ac:dyDescent="0.2">
      <c r="U100" s="30"/>
    </row>
    <row r="101" spans="21:21" x14ac:dyDescent="0.2">
      <c r="U101" s="30"/>
    </row>
    <row r="102" spans="21:21" x14ac:dyDescent="0.2">
      <c r="U102" s="30"/>
    </row>
    <row r="103" spans="21:21" x14ac:dyDescent="0.2">
      <c r="U103" s="30"/>
    </row>
    <row r="104" spans="21:21" x14ac:dyDescent="0.2">
      <c r="U104" s="30"/>
    </row>
    <row r="105" spans="21:21" x14ac:dyDescent="0.2">
      <c r="U105" s="30"/>
    </row>
    <row r="106" spans="21:21" x14ac:dyDescent="0.2">
      <c r="U106" s="30"/>
    </row>
    <row r="107" spans="21:21" x14ac:dyDescent="0.2">
      <c r="U107" s="30"/>
    </row>
    <row r="108" spans="21:21" x14ac:dyDescent="0.2">
      <c r="U108" s="30"/>
    </row>
    <row r="109" spans="21:21" x14ac:dyDescent="0.2">
      <c r="U109" s="30"/>
    </row>
    <row r="110" spans="21:21" x14ac:dyDescent="0.2">
      <c r="U110" s="30"/>
    </row>
    <row r="111" spans="21:21" x14ac:dyDescent="0.2">
      <c r="U111" s="30"/>
    </row>
    <row r="112" spans="21:21" x14ac:dyDescent="0.2">
      <c r="U112" s="30"/>
    </row>
    <row r="113" spans="21:21" x14ac:dyDescent="0.2">
      <c r="U113" s="30"/>
    </row>
    <row r="114" spans="21:21" x14ac:dyDescent="0.2">
      <c r="U114" s="30"/>
    </row>
    <row r="115" spans="21:21" x14ac:dyDescent="0.2">
      <c r="U115" s="30"/>
    </row>
    <row r="116" spans="21:21" x14ac:dyDescent="0.2">
      <c r="U116" s="30"/>
    </row>
    <row r="117" spans="21:21" x14ac:dyDescent="0.2">
      <c r="U117" s="30"/>
    </row>
    <row r="118" spans="21:21" x14ac:dyDescent="0.2">
      <c r="U118" s="30"/>
    </row>
    <row r="119" spans="21:21" x14ac:dyDescent="0.2">
      <c r="U119" s="30"/>
    </row>
    <row r="120" spans="21:21" x14ac:dyDescent="0.2">
      <c r="U120" s="30"/>
    </row>
    <row r="121" spans="21:21" x14ac:dyDescent="0.2">
      <c r="U121" s="30"/>
    </row>
    <row r="122" spans="21:21" x14ac:dyDescent="0.2">
      <c r="U122" s="30"/>
    </row>
    <row r="123" spans="21:21" x14ac:dyDescent="0.2">
      <c r="U123" s="30"/>
    </row>
    <row r="124" spans="21:21" x14ac:dyDescent="0.2">
      <c r="U124" s="30"/>
    </row>
    <row r="125" spans="21:21" x14ac:dyDescent="0.2">
      <c r="U125" s="30"/>
    </row>
    <row r="126" spans="21:21" x14ac:dyDescent="0.2">
      <c r="U126" s="30"/>
    </row>
    <row r="127" spans="21:21" x14ac:dyDescent="0.2">
      <c r="U127" s="30"/>
    </row>
    <row r="128" spans="21:21" x14ac:dyDescent="0.2">
      <c r="U128" s="30"/>
    </row>
    <row r="129" spans="21:21" x14ac:dyDescent="0.2">
      <c r="U129" s="30"/>
    </row>
    <row r="130" spans="21:21" x14ac:dyDescent="0.2">
      <c r="U130" s="30"/>
    </row>
    <row r="131" spans="21:21" x14ac:dyDescent="0.2">
      <c r="U131" s="30"/>
    </row>
    <row r="132" spans="21:21" x14ac:dyDescent="0.2">
      <c r="U132" s="30"/>
    </row>
    <row r="133" spans="21:21" x14ac:dyDescent="0.2">
      <c r="U133" s="30"/>
    </row>
    <row r="134" spans="21:21" x14ac:dyDescent="0.2">
      <c r="U134" s="30"/>
    </row>
    <row r="135" spans="21:21" x14ac:dyDescent="0.2">
      <c r="U135" s="30"/>
    </row>
    <row r="136" spans="21:21" x14ac:dyDescent="0.2">
      <c r="U136" s="30"/>
    </row>
    <row r="137" spans="21:21" x14ac:dyDescent="0.2">
      <c r="U137" s="30"/>
    </row>
    <row r="138" spans="21:21" x14ac:dyDescent="0.2">
      <c r="U138" s="30"/>
    </row>
    <row r="139" spans="21:21" x14ac:dyDescent="0.2">
      <c r="U139" s="30"/>
    </row>
    <row r="140" spans="21:21" x14ac:dyDescent="0.2">
      <c r="U140" s="30"/>
    </row>
    <row r="141" spans="21:21" x14ac:dyDescent="0.2">
      <c r="U141" s="30"/>
    </row>
    <row r="142" spans="21:21" x14ac:dyDescent="0.2">
      <c r="U142" s="30"/>
    </row>
    <row r="143" spans="21:21" x14ac:dyDescent="0.2">
      <c r="U143" s="30"/>
    </row>
    <row r="144" spans="21:21" x14ac:dyDescent="0.2">
      <c r="U144" s="30"/>
    </row>
    <row r="145" spans="21:21" x14ac:dyDescent="0.2">
      <c r="U145" s="30"/>
    </row>
    <row r="146" spans="21:21" x14ac:dyDescent="0.2">
      <c r="U146" s="30"/>
    </row>
    <row r="147" spans="21:21" x14ac:dyDescent="0.2">
      <c r="U147" s="30"/>
    </row>
    <row r="148" spans="21:21" x14ac:dyDescent="0.2">
      <c r="U148" s="30"/>
    </row>
    <row r="149" spans="21:21" x14ac:dyDescent="0.2">
      <c r="U149" s="30"/>
    </row>
    <row r="150" spans="21:21" x14ac:dyDescent="0.2">
      <c r="U150" s="30"/>
    </row>
    <row r="151" spans="21:21" x14ac:dyDescent="0.2">
      <c r="U151" s="30"/>
    </row>
    <row r="152" spans="21:21" x14ac:dyDescent="0.2">
      <c r="U152" s="30"/>
    </row>
    <row r="153" spans="21:21" x14ac:dyDescent="0.2">
      <c r="U153" s="30"/>
    </row>
    <row r="154" spans="21:21" x14ac:dyDescent="0.2">
      <c r="U154" s="30"/>
    </row>
    <row r="155" spans="21:21" x14ac:dyDescent="0.2">
      <c r="U155" s="30"/>
    </row>
    <row r="156" spans="21:21" x14ac:dyDescent="0.2">
      <c r="U156" s="30"/>
    </row>
    <row r="157" spans="21:21" x14ac:dyDescent="0.2">
      <c r="U157" s="30"/>
    </row>
    <row r="158" spans="21:21" x14ac:dyDescent="0.2">
      <c r="U158" s="30"/>
    </row>
    <row r="159" spans="21:21" x14ac:dyDescent="0.2">
      <c r="U159" s="30"/>
    </row>
    <row r="160" spans="21:21" x14ac:dyDescent="0.2">
      <c r="U160" s="30"/>
    </row>
    <row r="161" spans="21:21" x14ac:dyDescent="0.2">
      <c r="U161" s="30"/>
    </row>
    <row r="162" spans="21:21" x14ac:dyDescent="0.2">
      <c r="U162" s="30"/>
    </row>
    <row r="163" spans="21:21" x14ac:dyDescent="0.2">
      <c r="U163" s="30"/>
    </row>
    <row r="164" spans="21:21" x14ac:dyDescent="0.2">
      <c r="U164" s="30"/>
    </row>
    <row r="165" spans="21:21" x14ac:dyDescent="0.2">
      <c r="U165" s="30"/>
    </row>
    <row r="166" spans="21:21" x14ac:dyDescent="0.2">
      <c r="U166" s="30"/>
    </row>
    <row r="167" spans="21:21" x14ac:dyDescent="0.2">
      <c r="U167" s="30"/>
    </row>
    <row r="168" spans="21:21" x14ac:dyDescent="0.2">
      <c r="U168" s="30"/>
    </row>
    <row r="169" spans="21:21" x14ac:dyDescent="0.2">
      <c r="U169" s="30"/>
    </row>
    <row r="170" spans="21:21" x14ac:dyDescent="0.2">
      <c r="U170" s="30"/>
    </row>
    <row r="171" spans="21:21" x14ac:dyDescent="0.2">
      <c r="U171" s="30"/>
    </row>
    <row r="172" spans="21:21" x14ac:dyDescent="0.2">
      <c r="U172" s="30"/>
    </row>
    <row r="173" spans="21:21" x14ac:dyDescent="0.2">
      <c r="U173" s="30"/>
    </row>
    <row r="174" spans="21:21" x14ac:dyDescent="0.2">
      <c r="U174" s="30"/>
    </row>
    <row r="175" spans="21:21" x14ac:dyDescent="0.2">
      <c r="U175" s="30"/>
    </row>
    <row r="176" spans="21:21" x14ac:dyDescent="0.2">
      <c r="U176" s="30"/>
    </row>
    <row r="177" spans="21:21" x14ac:dyDescent="0.2">
      <c r="U177" s="30"/>
    </row>
    <row r="178" spans="21:21" x14ac:dyDescent="0.2">
      <c r="U178" s="30"/>
    </row>
    <row r="179" spans="21:21" x14ac:dyDescent="0.2">
      <c r="U179" s="30"/>
    </row>
    <row r="180" spans="21:21" x14ac:dyDescent="0.2">
      <c r="U180" s="30"/>
    </row>
    <row r="181" spans="21:21" x14ac:dyDescent="0.2">
      <c r="U181" s="30"/>
    </row>
    <row r="182" spans="21:21" x14ac:dyDescent="0.2">
      <c r="U182" s="30"/>
    </row>
    <row r="183" spans="21:21" x14ac:dyDescent="0.2">
      <c r="U183" s="30"/>
    </row>
    <row r="184" spans="21:21" x14ac:dyDescent="0.2">
      <c r="U184" s="30"/>
    </row>
    <row r="185" spans="21:21" x14ac:dyDescent="0.2">
      <c r="U185" s="30"/>
    </row>
    <row r="186" spans="21:21" x14ac:dyDescent="0.2">
      <c r="U186" s="30"/>
    </row>
  </sheetData>
  <dataValidations count="3">
    <dataValidation type="decimal" allowBlank="1" showInputMessage="1" showErrorMessage="1" sqref="D22">
      <formula1>0</formula1>
      <formula2>35</formula2>
    </dataValidation>
    <dataValidation type="date" allowBlank="1" showInputMessage="1" showErrorMessage="1" sqref="D5:D9 C5:C7 C9">
      <formula1>43922</formula1>
      <formula2>44286</formula2>
    </dataValidation>
    <dataValidation type="list" allowBlank="1" showInputMessage="1" showErrorMessage="1" sqref="D15">
      <formula1>$B$7:$B$333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'Grade &amp; Salary'!$B$7:$B$329</xm:f>
          </x14:formula1>
          <xm:sqref>E21</xm:sqref>
        </x14:dataValidation>
        <x14:dataValidation type="list" allowBlank="1" showInputMessage="1" showErrorMessage="1">
          <x14:formula1>
            <xm:f>'Cost Ctr'!$A$2:$A$128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8"/>
  <sheetViews>
    <sheetView topLeftCell="A95" workbookViewId="0">
      <selection activeCell="C13" sqref="C13"/>
    </sheetView>
  </sheetViews>
  <sheetFormatPr defaultColWidth="10" defaultRowHeight="15" x14ac:dyDescent="0.25"/>
  <cols>
    <col min="1" max="1" width="11.42578125" style="33" customWidth="1"/>
    <col min="2" max="2" width="33.5703125" style="33" bestFit="1" customWidth="1"/>
    <col min="3" max="3" width="45.42578125" style="33" bestFit="1" customWidth="1"/>
    <col min="4" max="4" width="45.42578125" style="33" customWidth="1"/>
    <col min="5" max="5" width="26.5703125" style="33" bestFit="1" customWidth="1"/>
    <col min="6" max="6" width="18.5703125" style="33" customWidth="1"/>
    <col min="7" max="10" width="10" style="33"/>
    <col min="11" max="11" width="49.42578125" style="33" bestFit="1" customWidth="1"/>
    <col min="12" max="16384" width="10" style="33"/>
  </cols>
  <sheetData>
    <row r="1" spans="1:12" x14ac:dyDescent="0.25">
      <c r="A1" s="33" t="s">
        <v>356</v>
      </c>
      <c r="B1" s="33" t="s">
        <v>207</v>
      </c>
      <c r="C1" s="33" t="s">
        <v>357</v>
      </c>
      <c r="E1" s="33" t="s">
        <v>358</v>
      </c>
    </row>
    <row r="2" spans="1:12" x14ac:dyDescent="0.25">
      <c r="A2" s="33" t="s">
        <v>347</v>
      </c>
      <c r="B2" s="33" t="s">
        <v>210</v>
      </c>
      <c r="C2" s="33" t="s">
        <v>359</v>
      </c>
      <c r="D2" s="33" t="str">
        <f>CONCATENATE(A2, " - ", C2)</f>
        <v>DE018 - TWECHAR NURSERY CLASS</v>
      </c>
      <c r="E2" s="33" t="s">
        <v>360</v>
      </c>
      <c r="I2" s="33" t="s">
        <v>347</v>
      </c>
      <c r="J2" s="33" t="s">
        <v>210</v>
      </c>
      <c r="K2" s="33" t="s">
        <v>359</v>
      </c>
      <c r="L2" s="33" t="str">
        <f>IF(I2=A2,"ok",0)</f>
        <v>ok</v>
      </c>
    </row>
    <row r="3" spans="1:12" x14ac:dyDescent="0.25">
      <c r="A3" s="33" t="s">
        <v>361</v>
      </c>
      <c r="B3" s="33" t="s">
        <v>210</v>
      </c>
      <c r="C3" s="33" t="s">
        <v>362</v>
      </c>
      <c r="D3" s="33" t="str">
        <f t="shared" ref="D3:D66" si="0">CONCATENATE(A3, " - ", C3)</f>
        <v>DE027 - HILLHEAD NURSERY CENTRE</v>
      </c>
      <c r="E3" s="33" t="s">
        <v>360</v>
      </c>
      <c r="F3" s="33" t="s">
        <v>224</v>
      </c>
      <c r="I3" s="33" t="s">
        <v>361</v>
      </c>
      <c r="J3" s="33" t="s">
        <v>210</v>
      </c>
      <c r="K3" s="33" t="s">
        <v>668</v>
      </c>
      <c r="L3" s="33" t="str">
        <f t="shared" ref="L3:L66" si="1">IF(I3=A3,"ok",0)</f>
        <v>ok</v>
      </c>
    </row>
    <row r="4" spans="1:12" x14ac:dyDescent="0.25">
      <c r="A4" s="33" t="s">
        <v>363</v>
      </c>
      <c r="B4" s="33" t="s">
        <v>210</v>
      </c>
      <c r="C4" s="33" t="s">
        <v>364</v>
      </c>
      <c r="D4" s="33" t="str">
        <f t="shared" si="0"/>
        <v>DE028 - CLOBER NURSERY CLASS</v>
      </c>
      <c r="E4" s="33" t="s">
        <v>365</v>
      </c>
      <c r="F4" s="33" t="s">
        <v>224</v>
      </c>
      <c r="I4" s="33" t="s">
        <v>363</v>
      </c>
      <c r="J4" s="33" t="s">
        <v>210</v>
      </c>
      <c r="K4" s="33" t="s">
        <v>669</v>
      </c>
      <c r="L4" s="33" t="str">
        <f t="shared" si="1"/>
        <v>ok</v>
      </c>
    </row>
    <row r="5" spans="1:12" x14ac:dyDescent="0.25">
      <c r="A5" s="33" t="s">
        <v>366</v>
      </c>
      <c r="B5" s="33" t="s">
        <v>210</v>
      </c>
      <c r="C5" s="33" t="s">
        <v>367</v>
      </c>
      <c r="D5" s="33" t="str">
        <f t="shared" si="0"/>
        <v>DE029 - AUCHINAIRN NURSERY CLASS</v>
      </c>
      <c r="E5" s="33" t="s">
        <v>368</v>
      </c>
      <c r="F5" s="33" t="s">
        <v>369</v>
      </c>
      <c r="I5" s="33" t="s">
        <v>366</v>
      </c>
      <c r="J5" s="33" t="s">
        <v>210</v>
      </c>
      <c r="K5" s="33" t="s">
        <v>670</v>
      </c>
      <c r="L5" s="33" t="str">
        <f t="shared" si="1"/>
        <v>ok</v>
      </c>
    </row>
    <row r="6" spans="1:12" x14ac:dyDescent="0.25">
      <c r="A6" s="33" t="s">
        <v>370</v>
      </c>
      <c r="B6" s="33" t="s">
        <v>210</v>
      </c>
      <c r="C6" s="33" t="s">
        <v>371</v>
      </c>
      <c r="D6" s="33" t="str">
        <f t="shared" si="0"/>
        <v>DE030 - KILLERMONT NURSERY CLASS</v>
      </c>
      <c r="E6" s="33" t="s">
        <v>372</v>
      </c>
      <c r="I6" s="33" t="s">
        <v>370</v>
      </c>
      <c r="J6" s="33" t="s">
        <v>210</v>
      </c>
      <c r="K6" s="33" t="s">
        <v>371</v>
      </c>
      <c r="L6" s="33" t="str">
        <f t="shared" si="1"/>
        <v>ok</v>
      </c>
    </row>
    <row r="7" spans="1:12" x14ac:dyDescent="0.25">
      <c r="A7" s="33" t="s">
        <v>373</v>
      </c>
      <c r="B7" s="33" t="s">
        <v>210</v>
      </c>
      <c r="C7" s="33" t="s">
        <v>374</v>
      </c>
      <c r="D7" s="33" t="str">
        <f t="shared" si="0"/>
        <v>DE031 - BALJAFFRAY NURSERY CLASS</v>
      </c>
      <c r="E7" s="33" t="s">
        <v>375</v>
      </c>
      <c r="F7" s="33" t="s">
        <v>376</v>
      </c>
      <c r="I7" s="33" t="s">
        <v>373</v>
      </c>
      <c r="J7" s="33" t="s">
        <v>210</v>
      </c>
      <c r="K7" s="33" t="s">
        <v>671</v>
      </c>
      <c r="L7" s="33" t="str">
        <f t="shared" si="1"/>
        <v>ok</v>
      </c>
    </row>
    <row r="8" spans="1:12" x14ac:dyDescent="0.25">
      <c r="A8" s="33" t="s">
        <v>377</v>
      </c>
      <c r="B8" s="33" t="s">
        <v>210</v>
      </c>
      <c r="C8" s="33" t="s">
        <v>378</v>
      </c>
      <c r="D8" s="33" t="str">
        <f t="shared" si="0"/>
        <v>DE032 - COLQUHOUN PARK NURSERY CLASS</v>
      </c>
      <c r="E8" s="33" t="s">
        <v>372</v>
      </c>
      <c r="I8" s="33" t="s">
        <v>377</v>
      </c>
      <c r="J8" s="33" t="s">
        <v>210</v>
      </c>
      <c r="K8" s="33" t="s">
        <v>378</v>
      </c>
      <c r="L8" s="33" t="str">
        <f t="shared" si="1"/>
        <v>ok</v>
      </c>
    </row>
    <row r="9" spans="1:12" x14ac:dyDescent="0.25">
      <c r="A9" s="33" t="s">
        <v>379</v>
      </c>
      <c r="B9" s="33" t="s">
        <v>210</v>
      </c>
      <c r="C9" s="33" t="s">
        <v>380</v>
      </c>
      <c r="D9" s="33" t="str">
        <f t="shared" si="0"/>
        <v>DE033 - MILNGAVIE NURSERY CLASS</v>
      </c>
      <c r="E9" s="33" t="s">
        <v>365</v>
      </c>
      <c r="F9" s="33" t="s">
        <v>376</v>
      </c>
      <c r="I9" s="33" t="s">
        <v>379</v>
      </c>
      <c r="J9" s="33" t="s">
        <v>210</v>
      </c>
      <c r="K9" s="33" t="s">
        <v>672</v>
      </c>
      <c r="L9" s="33" t="str">
        <f t="shared" si="1"/>
        <v>ok</v>
      </c>
    </row>
    <row r="10" spans="1:12" x14ac:dyDescent="0.25">
      <c r="A10" s="33" t="s">
        <v>381</v>
      </c>
      <c r="B10" s="33" t="s">
        <v>210</v>
      </c>
      <c r="C10" s="33" t="s">
        <v>382</v>
      </c>
      <c r="D10" s="33" t="str">
        <f t="shared" si="0"/>
        <v>DE034 - MEADOWBURN NURSERY CLASS</v>
      </c>
      <c r="E10" s="33" t="s">
        <v>368</v>
      </c>
      <c r="F10" s="33" t="s">
        <v>376</v>
      </c>
      <c r="I10" s="33" t="s">
        <v>381</v>
      </c>
      <c r="J10" s="33" t="s">
        <v>210</v>
      </c>
      <c r="K10" s="33" t="s">
        <v>673</v>
      </c>
      <c r="L10" s="33" t="str">
        <f t="shared" si="1"/>
        <v>ok</v>
      </c>
    </row>
    <row r="11" spans="1:12" x14ac:dyDescent="0.25">
      <c r="A11" s="33" t="s">
        <v>383</v>
      </c>
      <c r="B11" s="33" t="s">
        <v>210</v>
      </c>
      <c r="C11" s="33" t="s">
        <v>384</v>
      </c>
      <c r="D11" s="33" t="str">
        <f t="shared" si="0"/>
        <v>DE035 - CLEDDEN'S LEARNING &amp; CHILDCARE</v>
      </c>
      <c r="E11" s="33" t="s">
        <v>385</v>
      </c>
      <c r="F11" s="33" t="s">
        <v>386</v>
      </c>
      <c r="I11" s="33" t="s">
        <v>383</v>
      </c>
      <c r="J11" s="33" t="s">
        <v>210</v>
      </c>
      <c r="K11" s="33" t="s">
        <v>674</v>
      </c>
      <c r="L11" s="33" t="str">
        <f t="shared" si="1"/>
        <v>ok</v>
      </c>
    </row>
    <row r="12" spans="1:12" x14ac:dyDescent="0.25">
      <c r="A12" s="33" t="s">
        <v>387</v>
      </c>
      <c r="B12" s="33" t="s">
        <v>210</v>
      </c>
      <c r="C12" s="33" t="s">
        <v>388</v>
      </c>
      <c r="D12" s="33" t="str">
        <f t="shared" si="0"/>
        <v>DE036 - LENZIE NURSERY CLASS</v>
      </c>
      <c r="E12" s="33" t="s">
        <v>389</v>
      </c>
      <c r="F12" s="33" t="s">
        <v>224</v>
      </c>
      <c r="G12" s="33" t="s">
        <v>390</v>
      </c>
      <c r="I12" s="33" t="s">
        <v>387</v>
      </c>
      <c r="J12" s="33" t="s">
        <v>210</v>
      </c>
      <c r="K12" s="33" t="s">
        <v>388</v>
      </c>
      <c r="L12" s="33" t="str">
        <f t="shared" si="1"/>
        <v>ok</v>
      </c>
    </row>
    <row r="13" spans="1:12" x14ac:dyDescent="0.25">
      <c r="A13" s="33" t="s">
        <v>391</v>
      </c>
      <c r="B13" s="33" t="s">
        <v>210</v>
      </c>
      <c r="C13" s="33" t="s">
        <v>392</v>
      </c>
      <c r="D13" s="33" t="str">
        <f t="shared" si="0"/>
        <v>DE037 - HOLY FAMILY NURSERY CLASS</v>
      </c>
      <c r="E13" s="33" t="s">
        <v>393</v>
      </c>
      <c r="F13" s="33" t="s">
        <v>376</v>
      </c>
      <c r="I13" s="33" t="s">
        <v>391</v>
      </c>
      <c r="J13" s="33" t="s">
        <v>210</v>
      </c>
      <c r="K13" s="33" t="s">
        <v>392</v>
      </c>
      <c r="L13" s="33" t="str">
        <f t="shared" si="1"/>
        <v>ok</v>
      </c>
    </row>
    <row r="14" spans="1:12" x14ac:dyDescent="0.25">
      <c r="A14" s="33" t="s">
        <v>394</v>
      </c>
      <c r="B14" s="33" t="s">
        <v>210</v>
      </c>
      <c r="C14" s="33" t="s">
        <v>395</v>
      </c>
      <c r="D14" s="33" t="str">
        <f t="shared" si="0"/>
        <v>DE038 - GARTCONNER NURSERY CLASS</v>
      </c>
      <c r="E14" s="33" t="s">
        <v>360</v>
      </c>
      <c r="F14" s="33" t="s">
        <v>376</v>
      </c>
      <c r="I14" s="33" t="s">
        <v>394</v>
      </c>
      <c r="J14" s="33" t="s">
        <v>210</v>
      </c>
      <c r="K14" s="33" t="s">
        <v>675</v>
      </c>
      <c r="L14" s="33" t="str">
        <f t="shared" si="1"/>
        <v>ok</v>
      </c>
    </row>
    <row r="15" spans="1:12" x14ac:dyDescent="0.25">
      <c r="A15" s="33" t="s">
        <v>396</v>
      </c>
      <c r="B15" s="33" t="s">
        <v>210</v>
      </c>
      <c r="C15" s="33" t="s">
        <v>397</v>
      </c>
      <c r="D15" s="33" t="str">
        <f t="shared" si="0"/>
        <v>DE039 - LENNOXTOWN NURSERY CLASS</v>
      </c>
      <c r="E15" s="33" t="s">
        <v>360</v>
      </c>
      <c r="F15" s="33" t="s">
        <v>398</v>
      </c>
      <c r="I15" s="33" t="s">
        <v>396</v>
      </c>
      <c r="J15" s="33" t="s">
        <v>210</v>
      </c>
      <c r="K15" s="33" t="s">
        <v>676</v>
      </c>
      <c r="L15" s="33" t="str">
        <f t="shared" si="1"/>
        <v>ok</v>
      </c>
    </row>
    <row r="16" spans="1:12" x14ac:dyDescent="0.25">
      <c r="A16" s="33" t="s">
        <v>399</v>
      </c>
      <c r="B16" s="33" t="s">
        <v>210</v>
      </c>
      <c r="C16" s="33" t="s">
        <v>400</v>
      </c>
      <c r="D16" s="33" t="str">
        <f t="shared" si="0"/>
        <v>DE040 - CRAIGHEAD NURSERY CLASS</v>
      </c>
      <c r="E16" s="33" t="s">
        <v>360</v>
      </c>
      <c r="I16" s="33" t="s">
        <v>399</v>
      </c>
      <c r="J16" s="33" t="s">
        <v>210</v>
      </c>
      <c r="K16" s="33" t="s">
        <v>400</v>
      </c>
      <c r="L16" s="33" t="str">
        <f t="shared" si="1"/>
        <v>ok</v>
      </c>
    </row>
    <row r="17" spans="1:12" x14ac:dyDescent="0.25">
      <c r="A17" s="33" t="s">
        <v>401</v>
      </c>
      <c r="B17" s="33" t="s">
        <v>210</v>
      </c>
      <c r="C17" s="33" t="s">
        <v>402</v>
      </c>
      <c r="D17" s="33" t="str">
        <f t="shared" si="0"/>
        <v>DE041 - TORRANCE NURSERY CLASS</v>
      </c>
      <c r="E17" s="33" t="s">
        <v>372</v>
      </c>
      <c r="I17" s="33" t="s">
        <v>401</v>
      </c>
      <c r="J17" s="33" t="s">
        <v>210</v>
      </c>
      <c r="K17" s="33" t="s">
        <v>402</v>
      </c>
      <c r="L17" s="33" t="str">
        <f t="shared" si="1"/>
        <v>ok</v>
      </c>
    </row>
    <row r="18" spans="1:12" x14ac:dyDescent="0.25">
      <c r="A18" s="33" t="s">
        <v>403</v>
      </c>
      <c r="B18" s="33" t="s">
        <v>210</v>
      </c>
      <c r="C18" s="33" t="s">
        <v>404</v>
      </c>
      <c r="D18" s="33" t="str">
        <f t="shared" si="0"/>
        <v>DE042 - CASTLEHILL NURSERY CLASS</v>
      </c>
      <c r="E18" s="33" t="s">
        <v>375</v>
      </c>
      <c r="F18" s="33" t="s">
        <v>224</v>
      </c>
      <c r="I18" s="33" t="s">
        <v>403</v>
      </c>
      <c r="J18" s="33" t="s">
        <v>210</v>
      </c>
      <c r="K18" s="33" t="s">
        <v>677</v>
      </c>
      <c r="L18" s="33" t="str">
        <f t="shared" si="1"/>
        <v>ok</v>
      </c>
    </row>
    <row r="19" spans="1:12" x14ac:dyDescent="0.25">
      <c r="A19" s="33" t="s">
        <v>405</v>
      </c>
      <c r="B19" s="33" t="s">
        <v>210</v>
      </c>
      <c r="C19" s="33" t="s">
        <v>406</v>
      </c>
      <c r="D19" s="33" t="str">
        <f t="shared" si="0"/>
        <v>DE045 - LENZIE MEADOW NURSERY</v>
      </c>
      <c r="E19" s="33" t="s">
        <v>389</v>
      </c>
      <c r="F19" s="33" t="s">
        <v>224</v>
      </c>
      <c r="I19" s="33" t="s">
        <v>405</v>
      </c>
      <c r="J19" s="33" t="s">
        <v>210</v>
      </c>
      <c r="K19" s="33" t="s">
        <v>678</v>
      </c>
      <c r="L19" s="33" t="str">
        <f t="shared" si="1"/>
        <v>ok</v>
      </c>
    </row>
    <row r="20" spans="1:12" x14ac:dyDescent="0.25">
      <c r="A20" s="33" t="s">
        <v>624</v>
      </c>
      <c r="B20" s="33" t="s">
        <v>210</v>
      </c>
      <c r="C20" s="33" t="s">
        <v>628</v>
      </c>
      <c r="D20" s="33" t="str">
        <f t="shared" si="0"/>
        <v xml:space="preserve">DE046 - GAELIC MEADOWBURN NURSERY </v>
      </c>
      <c r="E20" s="33" t="s">
        <v>368</v>
      </c>
      <c r="I20" s="33" t="s">
        <v>624</v>
      </c>
      <c r="J20" s="33" t="s">
        <v>210</v>
      </c>
      <c r="K20" s="33" t="s">
        <v>679</v>
      </c>
      <c r="L20" s="33" t="str">
        <f t="shared" si="1"/>
        <v>ok</v>
      </c>
    </row>
    <row r="21" spans="1:12" x14ac:dyDescent="0.25">
      <c r="A21" s="33" t="s">
        <v>625</v>
      </c>
      <c r="B21" s="33" t="s">
        <v>210</v>
      </c>
      <c r="C21" s="33" t="s">
        <v>629</v>
      </c>
      <c r="D21" s="33" t="str">
        <f t="shared" si="0"/>
        <v>DE047 - LAIRDSLAND ELC</v>
      </c>
      <c r="E21" s="33" t="s">
        <v>389</v>
      </c>
      <c r="I21" s="33" t="s">
        <v>625</v>
      </c>
      <c r="J21" s="33" t="s">
        <v>210</v>
      </c>
      <c r="K21" s="33" t="s">
        <v>680</v>
      </c>
      <c r="L21" s="33" t="str">
        <f t="shared" si="1"/>
        <v>ok</v>
      </c>
    </row>
    <row r="22" spans="1:12" x14ac:dyDescent="0.25">
      <c r="A22" s="33" t="s">
        <v>626</v>
      </c>
      <c r="B22" s="33" t="s">
        <v>210</v>
      </c>
      <c r="C22" s="33" t="s">
        <v>630</v>
      </c>
      <c r="D22" s="33" t="str">
        <f t="shared" si="0"/>
        <v>DE048 - OAKBURN ELC</v>
      </c>
      <c r="E22" s="33" t="s">
        <v>365</v>
      </c>
      <c r="I22" s="33" t="s">
        <v>626</v>
      </c>
      <c r="J22" s="33" t="s">
        <v>210</v>
      </c>
      <c r="K22" s="33" t="s">
        <v>681</v>
      </c>
      <c r="L22" s="33" t="str">
        <f t="shared" si="1"/>
        <v>ok</v>
      </c>
    </row>
    <row r="23" spans="1:12" x14ac:dyDescent="0.25">
      <c r="A23" s="33" t="s">
        <v>627</v>
      </c>
      <c r="B23" s="33" t="s">
        <v>210</v>
      </c>
      <c r="C23" s="33" t="s">
        <v>631</v>
      </c>
      <c r="D23" s="33" t="str">
        <f t="shared" si="0"/>
        <v>DE050 - BEARSDEN ELC</v>
      </c>
      <c r="E23" s="33" t="s">
        <v>375</v>
      </c>
      <c r="I23" s="33" t="s">
        <v>627</v>
      </c>
      <c r="J23" s="33" t="s">
        <v>210</v>
      </c>
      <c r="K23" s="33" t="s">
        <v>682</v>
      </c>
      <c r="L23" s="33" t="str">
        <f t="shared" si="1"/>
        <v>ok</v>
      </c>
    </row>
    <row r="24" spans="1:12" x14ac:dyDescent="0.25">
      <c r="A24" s="33" t="s">
        <v>407</v>
      </c>
      <c r="B24" s="33" t="s">
        <v>210</v>
      </c>
      <c r="C24" s="33" t="s">
        <v>408</v>
      </c>
      <c r="D24" s="33" t="str">
        <f t="shared" si="0"/>
        <v>DE900 - PRE-FIVES GENERAL</v>
      </c>
      <c r="E24" s="33" t="s">
        <v>409</v>
      </c>
      <c r="I24" s="33" t="s">
        <v>407</v>
      </c>
      <c r="J24" s="33" t="s">
        <v>210</v>
      </c>
      <c r="K24" s="33" t="s">
        <v>408</v>
      </c>
      <c r="L24" s="33" t="str">
        <f t="shared" si="1"/>
        <v>ok</v>
      </c>
    </row>
    <row r="25" spans="1:12" x14ac:dyDescent="0.25">
      <c r="A25" s="33" t="s">
        <v>410</v>
      </c>
      <c r="B25" s="33" t="s">
        <v>411</v>
      </c>
      <c r="C25" s="33" t="s">
        <v>412</v>
      </c>
      <c r="D25" s="33" t="str">
        <f t="shared" si="0"/>
        <v>EA900 - BEST VALUE/CENT SUP ALLOCATE</v>
      </c>
      <c r="E25" s="33" t="s">
        <v>409</v>
      </c>
      <c r="I25" s="33" t="s">
        <v>410</v>
      </c>
      <c r="J25" s="33" t="s">
        <v>411</v>
      </c>
      <c r="K25" s="33" t="s">
        <v>683</v>
      </c>
      <c r="L25" s="33" t="str">
        <f t="shared" si="1"/>
        <v>ok</v>
      </c>
    </row>
    <row r="26" spans="1:12" x14ac:dyDescent="0.25">
      <c r="A26" s="33" t="s">
        <v>413</v>
      </c>
      <c r="B26" s="33" t="s">
        <v>217</v>
      </c>
      <c r="C26" s="33" t="s">
        <v>414</v>
      </c>
      <c r="D26" s="33" t="str">
        <f t="shared" si="0"/>
        <v>EC050 - BALJAFFRAY PRIMARY SCHOOL</v>
      </c>
      <c r="E26" s="33" t="s">
        <v>375</v>
      </c>
      <c r="I26" s="33" t="s">
        <v>413</v>
      </c>
      <c r="J26" s="33" t="s">
        <v>217</v>
      </c>
      <c r="K26" s="33" t="s">
        <v>414</v>
      </c>
      <c r="L26" s="33" t="str">
        <f t="shared" si="1"/>
        <v>ok</v>
      </c>
    </row>
    <row r="27" spans="1:12" x14ac:dyDescent="0.25">
      <c r="A27" s="33" t="s">
        <v>415</v>
      </c>
      <c r="B27" s="33" t="s">
        <v>217</v>
      </c>
      <c r="C27" s="33" t="s">
        <v>416</v>
      </c>
      <c r="D27" s="33" t="str">
        <f t="shared" si="0"/>
        <v>EC051 - BEARSDEN PRIMARY SCHOOL</v>
      </c>
      <c r="E27" s="33" t="s">
        <v>375</v>
      </c>
      <c r="I27" s="33" t="s">
        <v>415</v>
      </c>
      <c r="J27" s="33" t="s">
        <v>217</v>
      </c>
      <c r="K27" s="33" t="s">
        <v>416</v>
      </c>
      <c r="L27" s="33" t="str">
        <f t="shared" si="1"/>
        <v>ok</v>
      </c>
    </row>
    <row r="28" spans="1:12" x14ac:dyDescent="0.25">
      <c r="A28" s="33" t="s">
        <v>417</v>
      </c>
      <c r="B28" s="33" t="s">
        <v>217</v>
      </c>
      <c r="C28" s="33" t="s">
        <v>418</v>
      </c>
      <c r="D28" s="33" t="str">
        <f t="shared" si="0"/>
        <v>EC052 - CASTLEHILL PRIMARY SCHOOL</v>
      </c>
      <c r="E28" s="33" t="s">
        <v>375</v>
      </c>
      <c r="I28" s="33" t="s">
        <v>417</v>
      </c>
      <c r="J28" s="33" t="s">
        <v>217</v>
      </c>
      <c r="K28" s="33" t="s">
        <v>418</v>
      </c>
      <c r="L28" s="33" t="str">
        <f t="shared" si="1"/>
        <v>ok</v>
      </c>
    </row>
    <row r="29" spans="1:12" x14ac:dyDescent="0.25">
      <c r="A29" s="33" t="s">
        <v>419</v>
      </c>
      <c r="B29" s="33" t="s">
        <v>217</v>
      </c>
      <c r="C29" s="33" t="s">
        <v>420</v>
      </c>
      <c r="D29" s="33" t="str">
        <f t="shared" si="0"/>
        <v>EC053 - MOSSHEAD PRIMARY SCHOOL</v>
      </c>
      <c r="E29" s="33" t="s">
        <v>375</v>
      </c>
      <c r="I29" s="33" t="s">
        <v>419</v>
      </c>
      <c r="J29" s="33" t="s">
        <v>217</v>
      </c>
      <c r="K29" s="33" t="s">
        <v>420</v>
      </c>
      <c r="L29" s="33" t="str">
        <f t="shared" si="1"/>
        <v>ok</v>
      </c>
    </row>
    <row r="30" spans="1:12" x14ac:dyDescent="0.25">
      <c r="A30" s="33" t="s">
        <v>421</v>
      </c>
      <c r="B30" s="33" t="s">
        <v>217</v>
      </c>
      <c r="C30" s="33" t="s">
        <v>422</v>
      </c>
      <c r="D30" s="33" t="str">
        <f t="shared" si="0"/>
        <v>EC054 - COLQUHOUN PARK PRIMARY SCHOOL</v>
      </c>
      <c r="E30" s="33" t="s">
        <v>372</v>
      </c>
      <c r="I30" s="33" t="s">
        <v>421</v>
      </c>
      <c r="J30" s="33" t="s">
        <v>217</v>
      </c>
      <c r="K30" s="33" t="s">
        <v>422</v>
      </c>
      <c r="L30" s="33" t="str">
        <f t="shared" si="1"/>
        <v>ok</v>
      </c>
    </row>
    <row r="31" spans="1:12" x14ac:dyDescent="0.25">
      <c r="A31" s="33" t="s">
        <v>423</v>
      </c>
      <c r="B31" s="33" t="s">
        <v>217</v>
      </c>
      <c r="C31" s="33" t="s">
        <v>424</v>
      </c>
      <c r="D31" s="33" t="str">
        <f t="shared" si="0"/>
        <v>EC055 - KILLERMONT PRIMARY SCHOOL</v>
      </c>
      <c r="E31" s="33" t="s">
        <v>372</v>
      </c>
      <c r="I31" s="33" t="s">
        <v>423</v>
      </c>
      <c r="J31" s="33" t="s">
        <v>217</v>
      </c>
      <c r="K31" s="33" t="s">
        <v>424</v>
      </c>
      <c r="L31" s="33" t="str">
        <f t="shared" si="1"/>
        <v>ok</v>
      </c>
    </row>
    <row r="32" spans="1:12" x14ac:dyDescent="0.25">
      <c r="A32" s="33" t="s">
        <v>425</v>
      </c>
      <c r="B32" s="33" t="s">
        <v>217</v>
      </c>
      <c r="C32" s="33" t="s">
        <v>426</v>
      </c>
      <c r="D32" s="33" t="str">
        <f t="shared" si="0"/>
        <v>EC056 - TORRANCE PRIMARY SCHOOL</v>
      </c>
      <c r="E32" s="33" t="s">
        <v>372</v>
      </c>
      <c r="I32" s="33" t="s">
        <v>425</v>
      </c>
      <c r="J32" s="33" t="s">
        <v>217</v>
      </c>
      <c r="K32" s="33" t="s">
        <v>426</v>
      </c>
      <c r="L32" s="33" t="str">
        <f t="shared" si="1"/>
        <v>ok</v>
      </c>
    </row>
    <row r="33" spans="1:12" x14ac:dyDescent="0.25">
      <c r="A33" s="33" t="s">
        <v>427</v>
      </c>
      <c r="B33" s="33" t="s">
        <v>217</v>
      </c>
      <c r="C33" s="33" t="s">
        <v>428</v>
      </c>
      <c r="D33" s="33" t="str">
        <f t="shared" si="0"/>
        <v>EC057 - WESTERTON PRIMARY SCHOOL</v>
      </c>
      <c r="E33" s="33" t="s">
        <v>372</v>
      </c>
      <c r="I33" s="33" t="s">
        <v>427</v>
      </c>
      <c r="J33" s="33" t="s">
        <v>217</v>
      </c>
      <c r="K33" s="33" t="s">
        <v>428</v>
      </c>
      <c r="L33" s="33" t="str">
        <f t="shared" si="1"/>
        <v>ok</v>
      </c>
    </row>
    <row r="34" spans="1:12" x14ac:dyDescent="0.25">
      <c r="A34" s="33" t="s">
        <v>429</v>
      </c>
      <c r="B34" s="33" t="s">
        <v>217</v>
      </c>
      <c r="C34" s="33" t="s">
        <v>430</v>
      </c>
      <c r="D34" s="33" t="str">
        <f t="shared" si="0"/>
        <v>EC058 - BALDERNOCK PRIMARY SCHOOL</v>
      </c>
      <c r="E34" s="33" t="s">
        <v>365</v>
      </c>
      <c r="I34" s="33" t="s">
        <v>429</v>
      </c>
      <c r="J34" s="33" t="s">
        <v>217</v>
      </c>
      <c r="K34" s="33" t="s">
        <v>430</v>
      </c>
      <c r="L34" s="33" t="str">
        <f t="shared" si="1"/>
        <v>ok</v>
      </c>
    </row>
    <row r="35" spans="1:12" x14ac:dyDescent="0.25">
      <c r="A35" s="33" t="s">
        <v>431</v>
      </c>
      <c r="B35" s="33" t="s">
        <v>217</v>
      </c>
      <c r="C35" s="33" t="s">
        <v>432</v>
      </c>
      <c r="D35" s="33" t="str">
        <f t="shared" si="0"/>
        <v>EC059 - CLOBER PRIMARY SCHOOL</v>
      </c>
      <c r="E35" s="33" t="s">
        <v>365</v>
      </c>
      <c r="I35" s="33" t="s">
        <v>431</v>
      </c>
      <c r="J35" s="33" t="s">
        <v>217</v>
      </c>
      <c r="K35" s="33" t="s">
        <v>432</v>
      </c>
      <c r="L35" s="33" t="str">
        <f t="shared" si="1"/>
        <v>ok</v>
      </c>
    </row>
    <row r="36" spans="1:12" x14ac:dyDescent="0.25">
      <c r="A36" s="33" t="s">
        <v>433</v>
      </c>
      <c r="B36" s="33" t="s">
        <v>217</v>
      </c>
      <c r="C36" s="33" t="s">
        <v>434</v>
      </c>
      <c r="D36" s="33" t="str">
        <f t="shared" si="0"/>
        <v>EC060 - CRAIGDHU PRIMARY SCHOOL</v>
      </c>
      <c r="E36" s="33" t="s">
        <v>365</v>
      </c>
      <c r="I36" s="33" t="s">
        <v>433</v>
      </c>
      <c r="J36" s="33" t="s">
        <v>217</v>
      </c>
      <c r="K36" s="33" t="s">
        <v>434</v>
      </c>
      <c r="L36" s="33" t="str">
        <f t="shared" si="1"/>
        <v>ok</v>
      </c>
    </row>
    <row r="37" spans="1:12" x14ac:dyDescent="0.25">
      <c r="A37" s="33" t="s">
        <v>435</v>
      </c>
      <c r="B37" s="33" t="s">
        <v>217</v>
      </c>
      <c r="C37" s="33" t="s">
        <v>436</v>
      </c>
      <c r="D37" s="33" t="str">
        <f t="shared" si="0"/>
        <v>EC062 - MILNGAVIE PRIMARY SCHOOL</v>
      </c>
      <c r="E37" s="33" t="s">
        <v>365</v>
      </c>
      <c r="I37" s="33" t="s">
        <v>435</v>
      </c>
      <c r="J37" s="33" t="s">
        <v>217</v>
      </c>
      <c r="K37" s="33" t="s">
        <v>436</v>
      </c>
      <c r="L37" s="33" t="str">
        <f t="shared" si="1"/>
        <v>ok</v>
      </c>
    </row>
    <row r="38" spans="1:12" x14ac:dyDescent="0.25">
      <c r="A38" s="33" t="s">
        <v>437</v>
      </c>
      <c r="B38" s="33" t="s">
        <v>217</v>
      </c>
      <c r="C38" s="33" t="s">
        <v>438</v>
      </c>
      <c r="D38" s="33" t="str">
        <f t="shared" si="0"/>
        <v>EC063 - GARTCONNER PRIMARY SCHOOL</v>
      </c>
      <c r="E38" s="33" t="s">
        <v>360</v>
      </c>
      <c r="I38" s="33" t="s">
        <v>437</v>
      </c>
      <c r="J38" s="33" t="s">
        <v>217</v>
      </c>
      <c r="K38" s="33" t="s">
        <v>438</v>
      </c>
      <c r="L38" s="33" t="str">
        <f t="shared" si="1"/>
        <v>ok</v>
      </c>
    </row>
    <row r="39" spans="1:12" x14ac:dyDescent="0.25">
      <c r="A39" s="33" t="s">
        <v>439</v>
      </c>
      <c r="B39" s="33" t="s">
        <v>217</v>
      </c>
      <c r="C39" s="33" t="s">
        <v>440</v>
      </c>
      <c r="D39" s="33" t="str">
        <f t="shared" si="0"/>
        <v>EC064 - HARESTANES PRIMARY SCHOOL</v>
      </c>
      <c r="E39" s="33" t="s">
        <v>360</v>
      </c>
      <c r="I39" s="33" t="s">
        <v>439</v>
      </c>
      <c r="J39" s="33" t="s">
        <v>217</v>
      </c>
      <c r="K39" s="33" t="s">
        <v>440</v>
      </c>
      <c r="L39" s="33" t="str">
        <f t="shared" si="1"/>
        <v>ok</v>
      </c>
    </row>
    <row r="40" spans="1:12" x14ac:dyDescent="0.25">
      <c r="A40" s="33" t="s">
        <v>441</v>
      </c>
      <c r="B40" s="33" t="s">
        <v>217</v>
      </c>
      <c r="C40" s="33" t="s">
        <v>442</v>
      </c>
      <c r="D40" s="33" t="str">
        <f t="shared" si="0"/>
        <v>EC065 - HILLHEAD PRIMARY SCHOOL</v>
      </c>
      <c r="E40" s="33" t="s">
        <v>360</v>
      </c>
      <c r="I40" s="33" t="s">
        <v>441</v>
      </c>
      <c r="J40" s="33" t="s">
        <v>217</v>
      </c>
      <c r="K40" s="33" t="s">
        <v>442</v>
      </c>
      <c r="L40" s="33" t="str">
        <f t="shared" si="1"/>
        <v>ok</v>
      </c>
    </row>
    <row r="41" spans="1:12" x14ac:dyDescent="0.25">
      <c r="A41" s="33" t="s">
        <v>443</v>
      </c>
      <c r="B41" s="33" t="s">
        <v>217</v>
      </c>
      <c r="C41" s="33" t="s">
        <v>444</v>
      </c>
      <c r="D41" s="33" t="str">
        <f t="shared" si="0"/>
        <v>EC066 - OXGANG PRIMARY SCHOOL</v>
      </c>
      <c r="E41" s="33" t="s">
        <v>360</v>
      </c>
      <c r="I41" s="33" t="s">
        <v>443</v>
      </c>
      <c r="J41" s="33" t="s">
        <v>217</v>
      </c>
      <c r="K41" s="33" t="s">
        <v>444</v>
      </c>
      <c r="L41" s="33" t="str">
        <f t="shared" si="1"/>
        <v>ok</v>
      </c>
    </row>
    <row r="42" spans="1:12" x14ac:dyDescent="0.25">
      <c r="A42" s="33" t="s">
        <v>445</v>
      </c>
      <c r="B42" s="33" t="s">
        <v>217</v>
      </c>
      <c r="C42" s="33" t="s">
        <v>446</v>
      </c>
      <c r="D42" s="33" t="str">
        <f t="shared" si="0"/>
        <v>EC067 - TWECHAR PRIMARY SCHOOL</v>
      </c>
      <c r="E42" s="33" t="s">
        <v>360</v>
      </c>
      <c r="I42" s="33" t="s">
        <v>445</v>
      </c>
      <c r="J42" s="33" t="s">
        <v>217</v>
      </c>
      <c r="K42" s="33" t="s">
        <v>446</v>
      </c>
      <c r="L42" s="33" t="str">
        <f t="shared" si="1"/>
        <v>ok</v>
      </c>
    </row>
    <row r="43" spans="1:12" x14ac:dyDescent="0.25">
      <c r="A43" s="33" t="s">
        <v>447</v>
      </c>
      <c r="B43" s="33" t="s">
        <v>217</v>
      </c>
      <c r="C43" s="33" t="s">
        <v>448</v>
      </c>
      <c r="D43" s="33" t="str">
        <f t="shared" si="0"/>
        <v>EC069 - LAIRDSLAND PRIMARY SCHOOL</v>
      </c>
      <c r="E43" s="33" t="s">
        <v>389</v>
      </c>
      <c r="I43" s="33" t="s">
        <v>447</v>
      </c>
      <c r="J43" s="33" t="s">
        <v>217</v>
      </c>
      <c r="K43" s="33" t="s">
        <v>448</v>
      </c>
      <c r="L43" s="33" t="str">
        <f t="shared" si="1"/>
        <v>ok</v>
      </c>
    </row>
    <row r="44" spans="1:12" x14ac:dyDescent="0.25">
      <c r="A44" s="33" t="s">
        <v>449</v>
      </c>
      <c r="B44" s="33" t="s">
        <v>217</v>
      </c>
      <c r="C44" s="33" t="s">
        <v>450</v>
      </c>
      <c r="D44" s="33" t="str">
        <f t="shared" si="0"/>
        <v>EC072 - MILLERSNEUK PRIMARY SCHOOL</v>
      </c>
      <c r="E44" s="33" t="s">
        <v>389</v>
      </c>
      <c r="I44" s="33" t="s">
        <v>449</v>
      </c>
      <c r="J44" s="33" t="s">
        <v>217</v>
      </c>
      <c r="K44" s="33" t="s">
        <v>450</v>
      </c>
      <c r="L44" s="33" t="str">
        <f t="shared" si="1"/>
        <v>ok</v>
      </c>
    </row>
    <row r="45" spans="1:12" x14ac:dyDescent="0.25">
      <c r="A45" s="33" t="s">
        <v>451</v>
      </c>
      <c r="B45" s="33" t="s">
        <v>217</v>
      </c>
      <c r="C45" s="33" t="s">
        <v>452</v>
      </c>
      <c r="D45" s="33" t="str">
        <f t="shared" si="0"/>
        <v>EC073 - HOLY FAMILY PRIMARY SCHOOL</v>
      </c>
      <c r="E45" s="33" t="s">
        <v>393</v>
      </c>
      <c r="I45" s="33" t="s">
        <v>451</v>
      </c>
      <c r="J45" s="33" t="s">
        <v>217</v>
      </c>
      <c r="K45" s="33" t="s">
        <v>452</v>
      </c>
      <c r="L45" s="33" t="str">
        <f t="shared" si="1"/>
        <v>ok</v>
      </c>
    </row>
    <row r="46" spans="1:12" x14ac:dyDescent="0.25">
      <c r="A46" s="33" t="s">
        <v>453</v>
      </c>
      <c r="B46" s="33" t="s">
        <v>217</v>
      </c>
      <c r="C46" s="33" t="s">
        <v>454</v>
      </c>
      <c r="D46" s="33" t="str">
        <f t="shared" si="0"/>
        <v>EC078 - ST MACHAN'S PRIMARY SCHOOL</v>
      </c>
      <c r="E46" s="33" t="s">
        <v>393</v>
      </c>
      <c r="I46" s="33" t="s">
        <v>453</v>
      </c>
      <c r="J46" s="33" t="s">
        <v>217</v>
      </c>
      <c r="K46" s="33" t="s">
        <v>454</v>
      </c>
      <c r="L46" s="33" t="str">
        <f t="shared" si="1"/>
        <v>ok</v>
      </c>
    </row>
    <row r="47" spans="1:12" x14ac:dyDescent="0.25">
      <c r="A47" s="33" t="s">
        <v>455</v>
      </c>
      <c r="B47" s="33" t="s">
        <v>217</v>
      </c>
      <c r="C47" s="33" t="s">
        <v>456</v>
      </c>
      <c r="D47" s="33" t="str">
        <f t="shared" si="0"/>
        <v>EC080 - LENZIE MEADOW PRIMARY</v>
      </c>
      <c r="E47" s="33" t="s">
        <v>389</v>
      </c>
      <c r="I47" s="33" t="s">
        <v>455</v>
      </c>
      <c r="J47" s="33" t="s">
        <v>217</v>
      </c>
      <c r="K47" s="33" t="s">
        <v>684</v>
      </c>
      <c r="L47" s="33" t="str">
        <f t="shared" si="1"/>
        <v>ok</v>
      </c>
    </row>
    <row r="48" spans="1:12" x14ac:dyDescent="0.25">
      <c r="A48" s="33" t="s">
        <v>457</v>
      </c>
      <c r="B48" s="33" t="s">
        <v>217</v>
      </c>
      <c r="C48" s="33" t="s">
        <v>458</v>
      </c>
      <c r="D48" s="33" t="str">
        <f t="shared" si="0"/>
        <v>EC081 - THOMAS MUIR PRIMARY</v>
      </c>
      <c r="E48" s="33" t="s">
        <v>389</v>
      </c>
      <c r="I48" s="33" t="s">
        <v>457</v>
      </c>
      <c r="J48" s="33" t="s">
        <v>217</v>
      </c>
      <c r="K48" s="33" t="s">
        <v>685</v>
      </c>
      <c r="L48" s="33" t="str">
        <f t="shared" si="1"/>
        <v>ok</v>
      </c>
    </row>
    <row r="49" spans="1:12" x14ac:dyDescent="0.25">
      <c r="A49" s="33" t="s">
        <v>459</v>
      </c>
      <c r="B49" s="33" t="s">
        <v>217</v>
      </c>
      <c r="C49" s="33" t="s">
        <v>460</v>
      </c>
      <c r="D49" s="33" t="str">
        <f t="shared" si="0"/>
        <v>EC082 - HOLY TRINITY PRIMARY</v>
      </c>
      <c r="E49" s="33" t="s">
        <v>360</v>
      </c>
      <c r="I49" s="33" t="s">
        <v>459</v>
      </c>
      <c r="J49" s="33" t="s">
        <v>217</v>
      </c>
      <c r="K49" s="33" t="s">
        <v>686</v>
      </c>
      <c r="L49" s="33" t="str">
        <f t="shared" si="1"/>
        <v>ok</v>
      </c>
    </row>
    <row r="50" spans="1:12" x14ac:dyDescent="0.25">
      <c r="A50" s="33" t="s">
        <v>461</v>
      </c>
      <c r="B50" s="33" t="s">
        <v>217</v>
      </c>
      <c r="C50" s="33" t="s">
        <v>462</v>
      </c>
      <c r="D50" s="33" t="str">
        <f t="shared" si="0"/>
        <v>EC083 - ST NICHOLAS' PRIMARY</v>
      </c>
      <c r="E50" s="33" t="s">
        <v>375</v>
      </c>
      <c r="F50" s="33" t="s">
        <v>463</v>
      </c>
      <c r="I50" s="33" t="s">
        <v>461</v>
      </c>
      <c r="J50" s="33" t="s">
        <v>217</v>
      </c>
      <c r="K50" s="33" t="s">
        <v>462</v>
      </c>
      <c r="L50" s="33" t="str">
        <f t="shared" si="1"/>
        <v>ok</v>
      </c>
    </row>
    <row r="51" spans="1:12" x14ac:dyDescent="0.25">
      <c r="A51" s="33" t="s">
        <v>464</v>
      </c>
      <c r="B51" s="33" t="s">
        <v>217</v>
      </c>
      <c r="C51" s="33" t="s">
        <v>465</v>
      </c>
      <c r="D51" s="33" t="str">
        <f t="shared" si="0"/>
        <v>EC102 - CRAIGHEAD PRIMARY SCHOOL</v>
      </c>
      <c r="E51" s="33" t="s">
        <v>360</v>
      </c>
      <c r="I51" s="33" t="s">
        <v>464</v>
      </c>
      <c r="J51" s="33" t="s">
        <v>217</v>
      </c>
      <c r="K51" s="33" t="s">
        <v>465</v>
      </c>
      <c r="L51" s="33" t="str">
        <f t="shared" si="1"/>
        <v>ok</v>
      </c>
    </row>
    <row r="52" spans="1:12" x14ac:dyDescent="0.25">
      <c r="A52" s="33" t="s">
        <v>466</v>
      </c>
      <c r="B52" s="33" t="s">
        <v>217</v>
      </c>
      <c r="C52" s="33" t="s">
        <v>467</v>
      </c>
      <c r="D52" s="33" t="str">
        <f t="shared" si="0"/>
        <v>EC104 - LENNOXTOWN PRIMARY SCHOOL</v>
      </c>
      <c r="E52" s="33" t="s">
        <v>360</v>
      </c>
      <c r="I52" s="33" t="s">
        <v>466</v>
      </c>
      <c r="J52" s="33" t="s">
        <v>217</v>
      </c>
      <c r="K52" s="33" t="s">
        <v>467</v>
      </c>
      <c r="L52" s="33" t="str">
        <f t="shared" si="1"/>
        <v>ok</v>
      </c>
    </row>
    <row r="53" spans="1:12" x14ac:dyDescent="0.25">
      <c r="A53" s="33" t="s">
        <v>468</v>
      </c>
      <c r="B53" s="33" t="s">
        <v>217</v>
      </c>
      <c r="C53" s="33" t="s">
        <v>469</v>
      </c>
      <c r="D53" s="33" t="str">
        <f t="shared" si="0"/>
        <v>EC107 - BALMUILDY PRIMARY SCHOOL</v>
      </c>
      <c r="E53" s="33" t="s">
        <v>368</v>
      </c>
      <c r="I53" s="33" t="s">
        <v>468</v>
      </c>
      <c r="J53" s="33" t="s">
        <v>217</v>
      </c>
      <c r="K53" s="33" t="s">
        <v>469</v>
      </c>
      <c r="L53" s="33" t="str">
        <f t="shared" si="1"/>
        <v>ok</v>
      </c>
    </row>
    <row r="54" spans="1:12" x14ac:dyDescent="0.25">
      <c r="A54" s="33" t="s">
        <v>470</v>
      </c>
      <c r="B54" s="33" t="s">
        <v>217</v>
      </c>
      <c r="C54" s="33" t="s">
        <v>471</v>
      </c>
      <c r="D54" s="33" t="str">
        <f t="shared" si="0"/>
        <v>EC108 - MEADOWBURN PRIMARY SCHOOL</v>
      </c>
      <c r="E54" s="33" t="s">
        <v>368</v>
      </c>
      <c r="I54" s="33" t="s">
        <v>470</v>
      </c>
      <c r="J54" s="33" t="s">
        <v>217</v>
      </c>
      <c r="K54" s="33" t="s">
        <v>471</v>
      </c>
      <c r="L54" s="33" t="str">
        <f t="shared" si="1"/>
        <v>ok</v>
      </c>
    </row>
    <row r="55" spans="1:12" x14ac:dyDescent="0.25">
      <c r="A55" s="33" t="s">
        <v>472</v>
      </c>
      <c r="B55" s="33" t="s">
        <v>217</v>
      </c>
      <c r="C55" s="33" t="s">
        <v>473</v>
      </c>
      <c r="D55" s="33" t="str">
        <f t="shared" si="0"/>
        <v>EC109 - WESTER CLEDDENS PRIMARY SCHOOL</v>
      </c>
      <c r="E55" s="33" t="s">
        <v>368</v>
      </c>
      <c r="I55" s="33" t="s">
        <v>472</v>
      </c>
      <c r="J55" s="33" t="s">
        <v>217</v>
      </c>
      <c r="K55" s="33" t="s">
        <v>473</v>
      </c>
      <c r="L55" s="33" t="str">
        <f t="shared" si="1"/>
        <v>ok</v>
      </c>
    </row>
    <row r="56" spans="1:12" x14ac:dyDescent="0.25">
      <c r="A56" s="33" t="s">
        <v>474</v>
      </c>
      <c r="B56" s="33" t="s">
        <v>217</v>
      </c>
      <c r="C56" s="33" t="s">
        <v>475</v>
      </c>
      <c r="D56" s="33" t="str">
        <f t="shared" si="0"/>
        <v>EC115 - ST HELEN'S PRIMARY - B/BRIGGS</v>
      </c>
      <c r="E56" s="33" t="s">
        <v>476</v>
      </c>
      <c r="I56" s="33" t="s">
        <v>474</v>
      </c>
      <c r="J56" s="33" t="s">
        <v>217</v>
      </c>
      <c r="K56" s="33" t="s">
        <v>475</v>
      </c>
      <c r="L56" s="33" t="str">
        <f t="shared" si="1"/>
        <v>ok</v>
      </c>
    </row>
    <row r="57" spans="1:12" x14ac:dyDescent="0.25">
      <c r="A57" s="33" t="s">
        <v>477</v>
      </c>
      <c r="B57" s="33" t="s">
        <v>217</v>
      </c>
      <c r="C57" s="33" t="s">
        <v>478</v>
      </c>
      <c r="D57" s="33" t="str">
        <f t="shared" si="0"/>
        <v>EC116 - ST MATTHEW'S PRY.SCHOOL B'BRIG</v>
      </c>
      <c r="E57" s="33" t="s">
        <v>476</v>
      </c>
      <c r="I57" s="33" t="s">
        <v>477</v>
      </c>
      <c r="J57" s="33" t="s">
        <v>217</v>
      </c>
      <c r="K57" s="33" t="s">
        <v>478</v>
      </c>
      <c r="L57" s="33" t="str">
        <f t="shared" si="1"/>
        <v>ok</v>
      </c>
    </row>
    <row r="58" spans="1:12" x14ac:dyDescent="0.25">
      <c r="A58" s="33" t="s">
        <v>479</v>
      </c>
      <c r="B58" s="33" t="s">
        <v>217</v>
      </c>
      <c r="C58" s="33" t="s">
        <v>480</v>
      </c>
      <c r="D58" s="33" t="str">
        <f t="shared" si="0"/>
        <v>EC121 - MEADOWBURN GAELIC UNIT</v>
      </c>
      <c r="E58" s="33" t="s">
        <v>368</v>
      </c>
      <c r="I58" s="33" t="s">
        <v>479</v>
      </c>
      <c r="J58" s="33" t="s">
        <v>217</v>
      </c>
      <c r="K58" s="33" t="s">
        <v>480</v>
      </c>
      <c r="L58" s="33" t="str">
        <f t="shared" si="1"/>
        <v>ok</v>
      </c>
    </row>
    <row r="59" spans="1:12" x14ac:dyDescent="0.25">
      <c r="A59" s="33" t="s">
        <v>481</v>
      </c>
      <c r="B59" s="33" t="s">
        <v>217</v>
      </c>
      <c r="C59" s="33" t="s">
        <v>482</v>
      </c>
      <c r="D59" s="33" t="str">
        <f t="shared" si="0"/>
        <v>EC500 - EDC CENTRAL PRIMARY SCHOOL</v>
      </c>
      <c r="E59" s="33" t="s">
        <v>483</v>
      </c>
      <c r="I59" s="33" t="s">
        <v>481</v>
      </c>
      <c r="J59" s="33" t="s">
        <v>217</v>
      </c>
      <c r="K59" s="33" t="s">
        <v>482</v>
      </c>
      <c r="L59" s="33" t="str">
        <f t="shared" si="1"/>
        <v>ok</v>
      </c>
    </row>
    <row r="60" spans="1:12" x14ac:dyDescent="0.25">
      <c r="A60" s="33" t="s">
        <v>484</v>
      </c>
      <c r="B60" s="33" t="s">
        <v>217</v>
      </c>
      <c r="C60" s="33" t="s">
        <v>485</v>
      </c>
      <c r="D60" s="33" t="str">
        <f t="shared" si="0"/>
        <v>EC900 - PRIMARY-GENERAL</v>
      </c>
      <c r="E60" s="33" t="s">
        <v>409</v>
      </c>
      <c r="I60" s="33" t="s">
        <v>484</v>
      </c>
      <c r="J60" s="33" t="s">
        <v>217</v>
      </c>
      <c r="K60" s="33" t="s">
        <v>485</v>
      </c>
      <c r="L60" s="33" t="str">
        <f t="shared" si="1"/>
        <v>ok</v>
      </c>
    </row>
    <row r="61" spans="1:12" x14ac:dyDescent="0.25">
      <c r="A61" s="33" t="s">
        <v>486</v>
      </c>
      <c r="B61" s="33" t="s">
        <v>217</v>
      </c>
      <c r="C61" s="33" t="s">
        <v>487</v>
      </c>
      <c r="D61" s="33" t="str">
        <f t="shared" si="0"/>
        <v>EC905 - PRIMARY CONSERVED SALARIES</v>
      </c>
      <c r="E61" s="33" t="s">
        <v>409</v>
      </c>
      <c r="I61" s="33" t="s">
        <v>486</v>
      </c>
      <c r="J61" s="33" t="s">
        <v>217</v>
      </c>
      <c r="K61" s="33" t="s">
        <v>487</v>
      </c>
      <c r="L61" s="33" t="str">
        <f t="shared" si="1"/>
        <v>ok</v>
      </c>
    </row>
    <row r="62" spans="1:12" x14ac:dyDescent="0.25">
      <c r="A62" s="33" t="s">
        <v>488</v>
      </c>
      <c r="B62" s="33" t="s">
        <v>217</v>
      </c>
      <c r="C62" s="33" t="s">
        <v>489</v>
      </c>
      <c r="D62" s="33" t="str">
        <f t="shared" si="0"/>
        <v>EC910 - PRIMARY INTERIM PROMOTED POST</v>
      </c>
      <c r="E62" s="33" t="s">
        <v>409</v>
      </c>
      <c r="I62" s="33" t="s">
        <v>488</v>
      </c>
      <c r="J62" s="33" t="s">
        <v>217</v>
      </c>
      <c r="K62" s="33" t="s">
        <v>489</v>
      </c>
      <c r="L62" s="33" t="str">
        <f t="shared" si="1"/>
        <v>ok</v>
      </c>
    </row>
    <row r="63" spans="1:12" x14ac:dyDescent="0.25">
      <c r="A63" s="33" t="s">
        <v>490</v>
      </c>
      <c r="B63" s="33" t="s">
        <v>217</v>
      </c>
      <c r="C63" s="33" t="s">
        <v>491</v>
      </c>
      <c r="D63" s="33" t="str">
        <f t="shared" si="0"/>
        <v>EC972 - SEN SUPPORT</v>
      </c>
      <c r="E63" s="33" t="s">
        <v>409</v>
      </c>
      <c r="I63" s="33" t="s">
        <v>490</v>
      </c>
      <c r="J63" s="33" t="s">
        <v>217</v>
      </c>
      <c r="K63" s="33" t="s">
        <v>491</v>
      </c>
      <c r="L63" s="33" t="str">
        <f t="shared" si="1"/>
        <v>ok</v>
      </c>
    </row>
    <row r="64" spans="1:12" x14ac:dyDescent="0.25">
      <c r="A64" s="33" t="s">
        <v>492</v>
      </c>
      <c r="B64" s="33" t="s">
        <v>217</v>
      </c>
      <c r="C64" s="33" t="s">
        <v>493</v>
      </c>
      <c r="D64" s="33" t="str">
        <f t="shared" si="0"/>
        <v>EC980 - PRIMARY CENTRAL FLEXIBILITY</v>
      </c>
      <c r="E64" s="33" t="s">
        <v>409</v>
      </c>
      <c r="I64" s="33" t="s">
        <v>492</v>
      </c>
      <c r="J64" s="33" t="s">
        <v>217</v>
      </c>
      <c r="K64" s="33" t="s">
        <v>493</v>
      </c>
      <c r="L64" s="33" t="str">
        <f t="shared" si="1"/>
        <v>ok</v>
      </c>
    </row>
    <row r="65" spans="1:12" x14ac:dyDescent="0.25">
      <c r="A65" s="33" t="s">
        <v>494</v>
      </c>
      <c r="B65" s="33" t="s">
        <v>218</v>
      </c>
      <c r="C65" s="33" t="s">
        <v>495</v>
      </c>
      <c r="D65" s="33" t="str">
        <f t="shared" si="0"/>
        <v>ED010 - BEARSDEN ACADEMY</v>
      </c>
      <c r="E65" s="33" t="s">
        <v>375</v>
      </c>
      <c r="I65" s="33" t="s">
        <v>494</v>
      </c>
      <c r="J65" s="33" t="s">
        <v>218</v>
      </c>
      <c r="K65" s="33" t="s">
        <v>495</v>
      </c>
      <c r="L65" s="33" t="str">
        <f t="shared" si="1"/>
        <v>ok</v>
      </c>
    </row>
    <row r="66" spans="1:12" x14ac:dyDescent="0.25">
      <c r="A66" s="33" t="s">
        <v>496</v>
      </c>
      <c r="B66" s="33" t="s">
        <v>218</v>
      </c>
      <c r="C66" s="33" t="s">
        <v>497</v>
      </c>
      <c r="D66" s="33" t="str">
        <f t="shared" si="0"/>
        <v>ED011 - BOCLAIR ACADEMY</v>
      </c>
      <c r="E66" s="33" t="s">
        <v>372</v>
      </c>
      <c r="I66" s="33" t="s">
        <v>496</v>
      </c>
      <c r="J66" s="33" t="s">
        <v>218</v>
      </c>
      <c r="K66" s="33" t="s">
        <v>497</v>
      </c>
      <c r="L66" s="33" t="str">
        <f t="shared" si="1"/>
        <v>ok</v>
      </c>
    </row>
    <row r="67" spans="1:12" x14ac:dyDescent="0.25">
      <c r="A67" s="33" t="s">
        <v>498</v>
      </c>
      <c r="B67" s="33" t="s">
        <v>218</v>
      </c>
      <c r="C67" s="33" t="s">
        <v>499</v>
      </c>
      <c r="D67" s="33" t="str">
        <f t="shared" ref="D67:D128" si="2">CONCATENATE(A67, " - ", C67)</f>
        <v>ED012 - DOUGLAS ACADEMY</v>
      </c>
      <c r="E67" s="33" t="s">
        <v>365</v>
      </c>
      <c r="I67" s="33" t="s">
        <v>498</v>
      </c>
      <c r="J67" s="33" t="s">
        <v>218</v>
      </c>
      <c r="K67" s="33" t="s">
        <v>499</v>
      </c>
      <c r="L67" s="33" t="str">
        <f t="shared" ref="L67:L128" si="3">IF(I67=A67,"ok",0)</f>
        <v>ok</v>
      </c>
    </row>
    <row r="68" spans="1:12" x14ac:dyDescent="0.25">
      <c r="A68" s="33" t="s">
        <v>500</v>
      </c>
      <c r="B68" s="33" t="s">
        <v>218</v>
      </c>
      <c r="C68" s="33" t="s">
        <v>501</v>
      </c>
      <c r="D68" s="33" t="str">
        <f t="shared" si="2"/>
        <v>ED013 - DOUGLAS ACADEMY - MUSIC SCHOOL</v>
      </c>
      <c r="E68" s="33" t="s">
        <v>365</v>
      </c>
      <c r="I68" s="33" t="s">
        <v>500</v>
      </c>
      <c r="J68" s="33" t="s">
        <v>218</v>
      </c>
      <c r="K68" s="33" t="s">
        <v>501</v>
      </c>
      <c r="L68" s="33" t="str">
        <f t="shared" si="3"/>
        <v>ok</v>
      </c>
    </row>
    <row r="69" spans="1:12" x14ac:dyDescent="0.25">
      <c r="A69" s="33" t="s">
        <v>345</v>
      </c>
      <c r="B69" s="33" t="s">
        <v>218</v>
      </c>
      <c r="C69" s="33" t="s">
        <v>502</v>
      </c>
      <c r="D69" s="33" t="str">
        <f t="shared" si="2"/>
        <v>ED014 - KIRKINTILLOCH HIGH SCHOOL</v>
      </c>
      <c r="E69" s="33" t="s">
        <v>360</v>
      </c>
      <c r="I69" s="33" t="s">
        <v>345</v>
      </c>
      <c r="J69" s="33" t="s">
        <v>218</v>
      </c>
      <c r="K69" s="33" t="s">
        <v>502</v>
      </c>
      <c r="L69" s="33" t="str">
        <f t="shared" si="3"/>
        <v>ok</v>
      </c>
    </row>
    <row r="70" spans="1:12" x14ac:dyDescent="0.25">
      <c r="A70" s="33" t="s">
        <v>503</v>
      </c>
      <c r="B70" s="33" t="s">
        <v>218</v>
      </c>
      <c r="C70" s="33" t="s">
        <v>504</v>
      </c>
      <c r="D70" s="33" t="str">
        <f t="shared" si="2"/>
        <v>ED015 - LENZIE ACADEMY</v>
      </c>
      <c r="E70" s="33" t="s">
        <v>389</v>
      </c>
      <c r="I70" s="33" t="s">
        <v>503</v>
      </c>
      <c r="J70" s="33" t="s">
        <v>218</v>
      </c>
      <c r="K70" s="33" t="s">
        <v>504</v>
      </c>
      <c r="L70" s="33" t="str">
        <f t="shared" si="3"/>
        <v>ok</v>
      </c>
    </row>
    <row r="71" spans="1:12" x14ac:dyDescent="0.25">
      <c r="A71" s="33" t="s">
        <v>505</v>
      </c>
      <c r="B71" s="33" t="s">
        <v>218</v>
      </c>
      <c r="C71" s="33" t="s">
        <v>506</v>
      </c>
      <c r="D71" s="33" t="str">
        <f t="shared" si="2"/>
        <v>ED016 - ST NINIANS HIGH SCHOOL  K'LOCH</v>
      </c>
      <c r="E71" s="33" t="s">
        <v>360</v>
      </c>
      <c r="I71" s="33" t="s">
        <v>505</v>
      </c>
      <c r="J71" s="33" t="s">
        <v>218</v>
      </c>
      <c r="K71" s="33" t="s">
        <v>506</v>
      </c>
      <c r="L71" s="33" t="str">
        <f t="shared" si="3"/>
        <v>ok</v>
      </c>
    </row>
    <row r="72" spans="1:12" x14ac:dyDescent="0.25">
      <c r="A72" s="33" t="s">
        <v>507</v>
      </c>
      <c r="B72" s="33" t="s">
        <v>218</v>
      </c>
      <c r="C72" s="33" t="s">
        <v>508</v>
      </c>
      <c r="D72" s="33" t="str">
        <f t="shared" si="2"/>
        <v>ED026 - TURNBULL HIGH SCHOOL</v>
      </c>
      <c r="E72" s="33" t="s">
        <v>476</v>
      </c>
      <c r="I72" s="33" t="s">
        <v>507</v>
      </c>
      <c r="J72" s="33" t="s">
        <v>218</v>
      </c>
      <c r="K72" s="33" t="s">
        <v>508</v>
      </c>
      <c r="L72" s="33" t="str">
        <f t="shared" si="3"/>
        <v>ok</v>
      </c>
    </row>
    <row r="73" spans="1:12" x14ac:dyDescent="0.25">
      <c r="A73" s="33" t="s">
        <v>509</v>
      </c>
      <c r="B73" s="33" t="s">
        <v>218</v>
      </c>
      <c r="C73" s="33" t="s">
        <v>510</v>
      </c>
      <c r="D73" s="33" t="str">
        <f t="shared" si="2"/>
        <v>ED027 - BISHOPBRIGGS ACADEMY</v>
      </c>
      <c r="E73" s="33" t="s">
        <v>510</v>
      </c>
      <c r="I73" s="33" t="s">
        <v>509</v>
      </c>
      <c r="J73" s="33" t="s">
        <v>218</v>
      </c>
      <c r="K73" s="33" t="s">
        <v>510</v>
      </c>
      <c r="L73" s="33" t="str">
        <f t="shared" si="3"/>
        <v>ok</v>
      </c>
    </row>
    <row r="74" spans="1:12" x14ac:dyDescent="0.25">
      <c r="A74" s="33" t="s">
        <v>511</v>
      </c>
      <c r="B74" s="33" t="s">
        <v>218</v>
      </c>
      <c r="C74" s="33" t="s">
        <v>512</v>
      </c>
      <c r="D74" s="33" t="str">
        <f t="shared" si="2"/>
        <v>ED029 - EDUC MAINTENANCE ALLOWANCE EMA</v>
      </c>
      <c r="E74" s="33" t="s">
        <v>409</v>
      </c>
      <c r="I74" s="33" t="s">
        <v>511</v>
      </c>
      <c r="J74" s="33" t="s">
        <v>218</v>
      </c>
      <c r="K74" s="33" t="s">
        <v>512</v>
      </c>
      <c r="L74" s="33" t="str">
        <f t="shared" si="3"/>
        <v>ok</v>
      </c>
    </row>
    <row r="75" spans="1:12" x14ac:dyDescent="0.25">
      <c r="A75" s="33" t="s">
        <v>513</v>
      </c>
      <c r="B75" s="33" t="s">
        <v>218</v>
      </c>
      <c r="C75" s="33" t="s">
        <v>514</v>
      </c>
      <c r="D75" s="33" t="str">
        <f t="shared" si="2"/>
        <v>ED500 - EDC CENTRAL SECONDARY  SCHOOL</v>
      </c>
      <c r="E75" s="33" t="s">
        <v>483</v>
      </c>
      <c r="I75" s="33" t="s">
        <v>513</v>
      </c>
      <c r="J75" s="33" t="s">
        <v>218</v>
      </c>
      <c r="K75" s="33" t="s">
        <v>514</v>
      </c>
      <c r="L75" s="33" t="str">
        <f t="shared" si="3"/>
        <v>ok</v>
      </c>
    </row>
    <row r="76" spans="1:12" x14ac:dyDescent="0.25">
      <c r="A76" s="33" t="s">
        <v>515</v>
      </c>
      <c r="B76" s="33" t="s">
        <v>218</v>
      </c>
      <c r="C76" s="33" t="s">
        <v>516</v>
      </c>
      <c r="D76" s="33" t="str">
        <f t="shared" si="2"/>
        <v>ED900 - SECONDARY-GENERAL</v>
      </c>
      <c r="E76" s="33" t="s">
        <v>409</v>
      </c>
      <c r="I76" s="33" t="s">
        <v>515</v>
      </c>
      <c r="J76" s="33" t="s">
        <v>218</v>
      </c>
      <c r="K76" s="33" t="s">
        <v>516</v>
      </c>
      <c r="L76" s="33" t="str">
        <f t="shared" si="3"/>
        <v>ok</v>
      </c>
    </row>
    <row r="77" spans="1:12" x14ac:dyDescent="0.25">
      <c r="A77" s="33" t="s">
        <v>517</v>
      </c>
      <c r="B77" s="33" t="s">
        <v>218</v>
      </c>
      <c r="C77" s="33" t="s">
        <v>518</v>
      </c>
      <c r="D77" s="33" t="str">
        <f t="shared" si="2"/>
        <v>ED905 - SECONDARY CONSERVED SALARIES</v>
      </c>
      <c r="E77" s="33" t="s">
        <v>409</v>
      </c>
      <c r="I77" s="33" t="s">
        <v>517</v>
      </c>
      <c r="J77" s="33" t="s">
        <v>218</v>
      </c>
      <c r="K77" s="33" t="s">
        <v>518</v>
      </c>
      <c r="L77" s="33" t="str">
        <f t="shared" si="3"/>
        <v>ok</v>
      </c>
    </row>
    <row r="78" spans="1:12" x14ac:dyDescent="0.25">
      <c r="A78" s="33" t="s">
        <v>519</v>
      </c>
      <c r="B78" s="33" t="s">
        <v>218</v>
      </c>
      <c r="C78" s="33" t="s">
        <v>520</v>
      </c>
      <c r="D78" s="33" t="str">
        <f t="shared" si="2"/>
        <v>ED910 - SECONDARY INTERIM PROMOTE POST</v>
      </c>
      <c r="E78" s="33" t="s">
        <v>409</v>
      </c>
      <c r="I78" s="33" t="s">
        <v>519</v>
      </c>
      <c r="J78" s="33" t="s">
        <v>218</v>
      </c>
      <c r="K78" s="33" t="s">
        <v>520</v>
      </c>
      <c r="L78" s="33" t="str">
        <f t="shared" si="3"/>
        <v>ok</v>
      </c>
    </row>
    <row r="79" spans="1:12" x14ac:dyDescent="0.25">
      <c r="A79" s="33" t="s">
        <v>521</v>
      </c>
      <c r="B79" s="33" t="s">
        <v>218</v>
      </c>
      <c r="C79" s="33" t="s">
        <v>522</v>
      </c>
      <c r="D79" s="33" t="str">
        <f t="shared" si="2"/>
        <v>ED980 - SECONDARY CENTRAL FLEXIBILITY</v>
      </c>
      <c r="E79" s="33" t="s">
        <v>409</v>
      </c>
      <c r="I79" s="33" t="s">
        <v>521</v>
      </c>
      <c r="J79" s="33" t="s">
        <v>218</v>
      </c>
      <c r="K79" s="33" t="s">
        <v>522</v>
      </c>
      <c r="L79" s="33" t="str">
        <f t="shared" si="3"/>
        <v>ok</v>
      </c>
    </row>
    <row r="80" spans="1:12" x14ac:dyDescent="0.25">
      <c r="A80" s="33" t="s">
        <v>523</v>
      </c>
      <c r="B80" s="33" t="s">
        <v>219</v>
      </c>
      <c r="C80" s="33" t="s">
        <v>524</v>
      </c>
      <c r="D80" s="33" t="str">
        <f t="shared" si="2"/>
        <v>EE011 - CAMPSIE VIEW SCHOOL</v>
      </c>
      <c r="E80" s="33" t="s">
        <v>389</v>
      </c>
      <c r="I80" s="33" t="s">
        <v>523</v>
      </c>
      <c r="J80" s="33" t="s">
        <v>219</v>
      </c>
      <c r="K80" s="33" t="s">
        <v>524</v>
      </c>
      <c r="L80" s="33" t="str">
        <f t="shared" si="3"/>
        <v>ok</v>
      </c>
    </row>
    <row r="81" spans="1:12" x14ac:dyDescent="0.25">
      <c r="A81" s="33" t="s">
        <v>525</v>
      </c>
      <c r="B81" s="33" t="s">
        <v>219</v>
      </c>
      <c r="C81" s="33" t="s">
        <v>526</v>
      </c>
      <c r="D81" s="33" t="str">
        <f t="shared" si="2"/>
        <v>EE013 - MERKLAND SCHOOL</v>
      </c>
      <c r="E81" s="33" t="s">
        <v>360</v>
      </c>
      <c r="I81" s="33" t="s">
        <v>525</v>
      </c>
      <c r="J81" s="33" t="s">
        <v>219</v>
      </c>
      <c r="K81" s="33" t="s">
        <v>526</v>
      </c>
      <c r="L81" s="33" t="str">
        <f t="shared" si="3"/>
        <v>ok</v>
      </c>
    </row>
    <row r="82" spans="1:12" x14ac:dyDescent="0.25">
      <c r="A82" s="33" t="s">
        <v>527</v>
      </c>
      <c r="B82" s="33" t="s">
        <v>219</v>
      </c>
      <c r="C82" s="33" t="s">
        <v>528</v>
      </c>
      <c r="D82" s="33" t="str">
        <f t="shared" si="2"/>
        <v>EE015 - EBD UNIT WOODHEAD - SECONDARY WELLBEING</v>
      </c>
      <c r="E82" s="33" t="s">
        <v>483</v>
      </c>
      <c r="I82" s="33" t="s">
        <v>527</v>
      </c>
      <c r="J82" s="33" t="s">
        <v>219</v>
      </c>
      <c r="K82" s="33" t="s">
        <v>687</v>
      </c>
      <c r="L82" s="33" t="str">
        <f t="shared" si="3"/>
        <v>ok</v>
      </c>
    </row>
    <row r="83" spans="1:12" x14ac:dyDescent="0.25">
      <c r="A83" s="33" t="s">
        <v>529</v>
      </c>
      <c r="B83" s="33" t="s">
        <v>219</v>
      </c>
      <c r="C83" s="33" t="s">
        <v>530</v>
      </c>
      <c r="D83" s="33" t="str">
        <f t="shared" si="2"/>
        <v>EE016 - CASTLEHILL LANGUAGE UNIT</v>
      </c>
      <c r="E83" s="33" t="s">
        <v>375</v>
      </c>
      <c r="I83" s="33" t="s">
        <v>529</v>
      </c>
      <c r="J83" s="33" t="s">
        <v>219</v>
      </c>
      <c r="K83" s="33" t="s">
        <v>688</v>
      </c>
      <c r="L83" s="33" t="str">
        <f t="shared" si="3"/>
        <v>ok</v>
      </c>
    </row>
    <row r="84" spans="1:12" x14ac:dyDescent="0.25">
      <c r="A84" s="33" t="s">
        <v>531</v>
      </c>
      <c r="B84" s="33" t="s">
        <v>219</v>
      </c>
      <c r="C84" s="33" t="s">
        <v>532</v>
      </c>
      <c r="D84" s="33" t="str">
        <f t="shared" si="2"/>
        <v>EE017 - TWECHAR LANGUAGE UNIT</v>
      </c>
      <c r="E84" s="33" t="s">
        <v>360</v>
      </c>
      <c r="I84" s="33" t="s">
        <v>531</v>
      </c>
      <c r="J84" s="33" t="s">
        <v>219</v>
      </c>
      <c r="K84" s="33" t="s">
        <v>689</v>
      </c>
      <c r="L84" s="33" t="str">
        <f t="shared" si="3"/>
        <v>ok</v>
      </c>
    </row>
    <row r="85" spans="1:12" x14ac:dyDescent="0.25">
      <c r="A85" s="33" t="s">
        <v>690</v>
      </c>
      <c r="B85" s="33" t="s">
        <v>219</v>
      </c>
      <c r="C85" s="33" t="s">
        <v>691</v>
      </c>
      <c r="D85" s="33" t="str">
        <f t="shared" si="2"/>
        <v>EE018 - HARESTANES ENHANCED LEARNING RESOURCE</v>
      </c>
      <c r="I85" s="33" t="s">
        <v>690</v>
      </c>
      <c r="J85" s="33" t="s">
        <v>219</v>
      </c>
      <c r="K85" s="33" t="s">
        <v>691</v>
      </c>
      <c r="L85" s="33" t="str">
        <f t="shared" si="3"/>
        <v>ok</v>
      </c>
    </row>
    <row r="86" spans="1:12" x14ac:dyDescent="0.25">
      <c r="A86" s="33" t="s">
        <v>533</v>
      </c>
      <c r="B86" s="33" t="s">
        <v>219</v>
      </c>
      <c r="C86" s="33" t="s">
        <v>534</v>
      </c>
      <c r="D86" s="33" t="str">
        <f t="shared" si="2"/>
        <v>EE019 - MERKLAND COMM SUPPORT BASE</v>
      </c>
      <c r="E86" s="33" t="s">
        <v>360</v>
      </c>
      <c r="F86" s="33" t="s">
        <v>535</v>
      </c>
      <c r="I86" s="33" t="s">
        <v>533</v>
      </c>
      <c r="J86" s="33" t="s">
        <v>219</v>
      </c>
      <c r="K86" s="33" t="s">
        <v>534</v>
      </c>
      <c r="L86" s="33" t="str">
        <f t="shared" si="3"/>
        <v>ok</v>
      </c>
    </row>
    <row r="87" spans="1:12" x14ac:dyDescent="0.25">
      <c r="A87" s="33" t="s">
        <v>536</v>
      </c>
      <c r="B87" s="33" t="s">
        <v>219</v>
      </c>
      <c r="C87" s="33" t="s">
        <v>537</v>
      </c>
      <c r="D87" s="33" t="str">
        <f t="shared" si="2"/>
        <v>EE024 - PRIMARY WELLBEING</v>
      </c>
      <c r="E87" s="33" t="s">
        <v>409</v>
      </c>
      <c r="I87" s="33" t="s">
        <v>536</v>
      </c>
      <c r="J87" s="33" t="s">
        <v>219</v>
      </c>
      <c r="K87" s="33" t="s">
        <v>537</v>
      </c>
      <c r="L87" s="33" t="str">
        <f t="shared" si="3"/>
        <v>ok</v>
      </c>
    </row>
    <row r="88" spans="1:12" x14ac:dyDescent="0.25">
      <c r="A88" s="33" t="s">
        <v>538</v>
      </c>
      <c r="B88" s="33" t="s">
        <v>219</v>
      </c>
      <c r="C88" s="33" t="s">
        <v>539</v>
      </c>
      <c r="D88" s="33" t="str">
        <f t="shared" si="2"/>
        <v>EE031 - CAMPSIE VIEW LUNCH/AFTER SCH</v>
      </c>
      <c r="E88" s="33" t="s">
        <v>389</v>
      </c>
      <c r="I88" s="33" t="s">
        <v>538</v>
      </c>
      <c r="J88" s="33" t="s">
        <v>219</v>
      </c>
      <c r="K88" s="33" t="s">
        <v>539</v>
      </c>
      <c r="L88" s="33" t="str">
        <f t="shared" si="3"/>
        <v>ok</v>
      </c>
    </row>
    <row r="89" spans="1:12" x14ac:dyDescent="0.25">
      <c r="A89" s="33" t="s">
        <v>540</v>
      </c>
      <c r="B89" s="33" t="s">
        <v>219</v>
      </c>
      <c r="C89" s="33" t="s">
        <v>541</v>
      </c>
      <c r="D89" s="33" t="str">
        <f t="shared" si="2"/>
        <v>EE032 - CAMPSIE VIEW PLAYSCHEME</v>
      </c>
      <c r="E89" s="33" t="s">
        <v>389</v>
      </c>
      <c r="I89" s="33" t="s">
        <v>540</v>
      </c>
      <c r="J89" s="33" t="s">
        <v>219</v>
      </c>
      <c r="K89" s="33" t="s">
        <v>541</v>
      </c>
      <c r="L89" s="33" t="str">
        <f t="shared" si="3"/>
        <v>ok</v>
      </c>
    </row>
    <row r="90" spans="1:12" x14ac:dyDescent="0.25">
      <c r="A90" s="33" t="s">
        <v>542</v>
      </c>
      <c r="B90" s="33" t="s">
        <v>219</v>
      </c>
      <c r="C90" s="33" t="s">
        <v>543</v>
      </c>
      <c r="D90" s="33" t="str">
        <f t="shared" si="2"/>
        <v>EE033 - MERKLAND PLAYSCHEME</v>
      </c>
      <c r="E90" s="33" t="s">
        <v>360</v>
      </c>
      <c r="I90" s="33" t="s">
        <v>542</v>
      </c>
      <c r="J90" s="33" t="s">
        <v>219</v>
      </c>
      <c r="K90" s="33" t="s">
        <v>543</v>
      </c>
      <c r="L90" s="33" t="str">
        <f t="shared" si="3"/>
        <v>ok</v>
      </c>
    </row>
    <row r="91" spans="1:12" x14ac:dyDescent="0.25">
      <c r="A91" s="33" t="s">
        <v>544</v>
      </c>
      <c r="B91" s="33" t="s">
        <v>219</v>
      </c>
      <c r="C91" s="33" t="s">
        <v>545</v>
      </c>
      <c r="D91" s="33" t="str">
        <f t="shared" si="2"/>
        <v>EE900 - SPECIAL-GENERAL</v>
      </c>
      <c r="E91" s="33" t="s">
        <v>409</v>
      </c>
      <c r="I91" s="33" t="s">
        <v>544</v>
      </c>
      <c r="J91" s="33" t="s">
        <v>219</v>
      </c>
      <c r="K91" s="33" t="s">
        <v>545</v>
      </c>
      <c r="L91" s="33" t="str">
        <f t="shared" si="3"/>
        <v>ok</v>
      </c>
    </row>
    <row r="92" spans="1:12" x14ac:dyDescent="0.25">
      <c r="A92" s="33" t="s">
        <v>546</v>
      </c>
      <c r="B92" s="33" t="s">
        <v>219</v>
      </c>
      <c r="C92" s="33" t="s">
        <v>547</v>
      </c>
      <c r="D92" s="33" t="str">
        <f t="shared" si="2"/>
        <v>EE910 - SPECIAL INTERIM PROMOTED</v>
      </c>
      <c r="E92" s="33" t="s">
        <v>409</v>
      </c>
      <c r="I92" s="33" t="s">
        <v>546</v>
      </c>
      <c r="J92" s="33" t="s">
        <v>219</v>
      </c>
      <c r="K92" s="33" t="s">
        <v>547</v>
      </c>
      <c r="L92" s="33" t="str">
        <f t="shared" si="3"/>
        <v>ok</v>
      </c>
    </row>
    <row r="93" spans="1:12" x14ac:dyDescent="0.25">
      <c r="A93" s="33" t="s">
        <v>548</v>
      </c>
      <c r="B93" s="33" t="s">
        <v>219</v>
      </c>
      <c r="C93" s="33" t="s">
        <v>549</v>
      </c>
      <c r="D93" s="33" t="str">
        <f t="shared" si="2"/>
        <v>EE912 - SEN/SPEECH THERAPY</v>
      </c>
      <c r="E93" s="33" t="s">
        <v>409</v>
      </c>
      <c r="I93" s="33" t="s">
        <v>548</v>
      </c>
      <c r="J93" s="33" t="s">
        <v>219</v>
      </c>
      <c r="K93" s="33" t="s">
        <v>549</v>
      </c>
      <c r="L93" s="33" t="str">
        <f t="shared" si="3"/>
        <v>ok</v>
      </c>
    </row>
    <row r="94" spans="1:12" x14ac:dyDescent="0.25">
      <c r="A94" s="33" t="s">
        <v>550</v>
      </c>
      <c r="B94" s="33" t="s">
        <v>219</v>
      </c>
      <c r="C94" s="33" t="s">
        <v>551</v>
      </c>
      <c r="D94" s="33" t="str">
        <f t="shared" si="2"/>
        <v>EE980 - SPECIAL CENTRAL FLEXIBILITY</v>
      </c>
      <c r="E94" s="33" t="s">
        <v>409</v>
      </c>
      <c r="I94" s="33" t="s">
        <v>550</v>
      </c>
      <c r="J94" s="33" t="s">
        <v>219</v>
      </c>
      <c r="K94" s="33" t="s">
        <v>551</v>
      </c>
      <c r="L94" s="33" t="str">
        <f t="shared" si="3"/>
        <v>ok</v>
      </c>
    </row>
    <row r="95" spans="1:12" x14ac:dyDescent="0.25">
      <c r="A95" s="33" t="s">
        <v>552</v>
      </c>
      <c r="B95" s="33" t="s">
        <v>553</v>
      </c>
      <c r="C95" s="33" t="s">
        <v>554</v>
      </c>
      <c r="D95" s="33" t="str">
        <f t="shared" si="2"/>
        <v>EF006 - THE SEEMIS GROUP</v>
      </c>
      <c r="E95" s="33" t="s">
        <v>409</v>
      </c>
      <c r="L95" s="33">
        <f t="shared" si="3"/>
        <v>0</v>
      </c>
    </row>
    <row r="96" spans="1:12" x14ac:dyDescent="0.25">
      <c r="A96" s="33" t="s">
        <v>555</v>
      </c>
      <c r="B96" s="33" t="s">
        <v>220</v>
      </c>
      <c r="C96" s="33" t="s">
        <v>556</v>
      </c>
      <c r="D96" s="33" t="str">
        <f t="shared" si="2"/>
        <v>EH208 - NETWORK SUPPORT TEAM</v>
      </c>
      <c r="E96" s="33" t="s">
        <v>483</v>
      </c>
      <c r="I96" s="33" t="s">
        <v>555</v>
      </c>
      <c r="J96" s="33" t="s">
        <v>220</v>
      </c>
      <c r="K96" s="33" t="s">
        <v>692</v>
      </c>
      <c r="L96" s="33" t="str">
        <f t="shared" si="3"/>
        <v>ok</v>
      </c>
    </row>
    <row r="97" spans="1:12" x14ac:dyDescent="0.25">
      <c r="A97" s="33" t="s">
        <v>557</v>
      </c>
      <c r="B97" s="33" t="s">
        <v>558</v>
      </c>
      <c r="C97" s="33" t="s">
        <v>559</v>
      </c>
      <c r="D97" s="33" t="str">
        <f t="shared" si="2"/>
        <v>EM001 - KNIGHTSWOOD DANCE SCHOOL</v>
      </c>
      <c r="E97" s="33" t="s">
        <v>409</v>
      </c>
      <c r="I97" s="33" t="s">
        <v>557</v>
      </c>
      <c r="J97" s="33" t="s">
        <v>558</v>
      </c>
      <c r="K97" s="33" t="s">
        <v>559</v>
      </c>
      <c r="L97" s="33" t="str">
        <f t="shared" si="3"/>
        <v>ok</v>
      </c>
    </row>
    <row r="98" spans="1:12" x14ac:dyDescent="0.25">
      <c r="A98" s="33" t="s">
        <v>560</v>
      </c>
      <c r="B98" s="33" t="s">
        <v>561</v>
      </c>
      <c r="C98" s="33" t="s">
        <v>562</v>
      </c>
      <c r="D98" s="33" t="str">
        <f t="shared" si="2"/>
        <v>ER002 - HOME TUITION</v>
      </c>
      <c r="E98" s="33" t="s">
        <v>409</v>
      </c>
      <c r="I98" s="33" t="s">
        <v>560</v>
      </c>
      <c r="J98" s="33" t="s">
        <v>561</v>
      </c>
      <c r="K98" s="33" t="s">
        <v>562</v>
      </c>
      <c r="L98" s="33" t="str">
        <f t="shared" si="3"/>
        <v>ok</v>
      </c>
    </row>
    <row r="99" spans="1:12" x14ac:dyDescent="0.25">
      <c r="A99" s="33" t="s">
        <v>563</v>
      </c>
      <c r="B99" s="33" t="s">
        <v>564</v>
      </c>
      <c r="C99" s="33" t="s">
        <v>564</v>
      </c>
      <c r="D99" s="33" t="str">
        <f t="shared" si="2"/>
        <v>ET001 - EDUCATION MISCELLANEOUS</v>
      </c>
      <c r="E99" s="33" t="s">
        <v>409</v>
      </c>
      <c r="I99" s="33" t="s">
        <v>563</v>
      </c>
      <c r="J99" s="33" t="s">
        <v>564</v>
      </c>
      <c r="K99" s="33" t="s">
        <v>564</v>
      </c>
      <c r="L99" s="33" t="str">
        <f t="shared" si="3"/>
        <v>ok</v>
      </c>
    </row>
    <row r="100" spans="1:12" x14ac:dyDescent="0.25">
      <c r="A100" s="33" t="s">
        <v>565</v>
      </c>
      <c r="B100" s="33" t="s">
        <v>564</v>
      </c>
      <c r="C100" s="33" t="s">
        <v>566</v>
      </c>
      <c r="D100" s="33" t="str">
        <f t="shared" si="2"/>
        <v>ET002 - CONTINGENCY / EMERGENCY</v>
      </c>
      <c r="E100" s="33" t="s">
        <v>409</v>
      </c>
      <c r="I100" s="33" t="s">
        <v>565</v>
      </c>
      <c r="J100" s="33" t="s">
        <v>564</v>
      </c>
      <c r="K100" s="33" t="s">
        <v>693</v>
      </c>
      <c r="L100" s="33" t="str">
        <f t="shared" si="3"/>
        <v>ok</v>
      </c>
    </row>
    <row r="101" spans="1:12" x14ac:dyDescent="0.25">
      <c r="A101" s="33" t="s">
        <v>567</v>
      </c>
      <c r="B101" s="33" t="s">
        <v>564</v>
      </c>
      <c r="C101" s="33" t="s">
        <v>568</v>
      </c>
      <c r="D101" s="33" t="str">
        <f t="shared" si="2"/>
        <v>ET006 - SCOT EXEC ADDITIONAL FUNDS</v>
      </c>
      <c r="E101" s="33" t="s">
        <v>409</v>
      </c>
      <c r="I101" s="33" t="s">
        <v>567</v>
      </c>
      <c r="J101" s="33" t="s">
        <v>564</v>
      </c>
      <c r="K101" s="33" t="s">
        <v>568</v>
      </c>
      <c r="L101" s="33" t="str">
        <f t="shared" si="3"/>
        <v>ok</v>
      </c>
    </row>
    <row r="102" spans="1:12" x14ac:dyDescent="0.25">
      <c r="A102" s="33" t="s">
        <v>569</v>
      </c>
      <c r="B102" s="33" t="s">
        <v>564</v>
      </c>
      <c r="C102" s="33" t="s">
        <v>570</v>
      </c>
      <c r="D102" s="33" t="str">
        <f t="shared" si="2"/>
        <v>ET007 - PROBATIONERS UNALLOCATED</v>
      </c>
      <c r="E102" s="33" t="s">
        <v>409</v>
      </c>
      <c r="I102" s="33" t="s">
        <v>569</v>
      </c>
      <c r="J102" s="33" t="s">
        <v>564</v>
      </c>
      <c r="K102" s="33" t="s">
        <v>570</v>
      </c>
      <c r="L102" s="33" t="str">
        <f t="shared" si="3"/>
        <v>ok</v>
      </c>
    </row>
    <row r="103" spans="1:12" x14ac:dyDescent="0.25">
      <c r="A103" s="33" t="s">
        <v>571</v>
      </c>
      <c r="B103" s="33" t="s">
        <v>572</v>
      </c>
      <c r="C103" s="33" t="s">
        <v>573</v>
      </c>
      <c r="D103" s="33" t="str">
        <f t="shared" si="2"/>
        <v>EV001 - EDUC QUALITY DEV SERVICE</v>
      </c>
      <c r="E103" s="33" t="s">
        <v>409</v>
      </c>
      <c r="I103" s="33" t="s">
        <v>571</v>
      </c>
      <c r="J103" s="33" t="s">
        <v>572</v>
      </c>
      <c r="K103" s="33" t="s">
        <v>573</v>
      </c>
      <c r="L103" s="33" t="str">
        <f t="shared" si="3"/>
        <v>ok</v>
      </c>
    </row>
    <row r="104" spans="1:12" x14ac:dyDescent="0.25">
      <c r="A104" s="33" t="s">
        <v>574</v>
      </c>
      <c r="B104" s="33" t="s">
        <v>572</v>
      </c>
      <c r="C104" s="33" t="s">
        <v>575</v>
      </c>
      <c r="D104" s="33" t="str">
        <f t="shared" si="2"/>
        <v>EV002 - EQDS - ADDITIONAL GRANTS</v>
      </c>
      <c r="E104" s="33" t="s">
        <v>409</v>
      </c>
      <c r="I104" s="33" t="s">
        <v>574</v>
      </c>
      <c r="J104" s="33" t="s">
        <v>572</v>
      </c>
      <c r="K104" s="33" t="s">
        <v>575</v>
      </c>
      <c r="L104" s="33" t="str">
        <f t="shared" si="3"/>
        <v>ok</v>
      </c>
    </row>
    <row r="105" spans="1:12" x14ac:dyDescent="0.25">
      <c r="A105" s="33" t="s">
        <v>576</v>
      </c>
      <c r="B105" s="33" t="s">
        <v>572</v>
      </c>
      <c r="C105" s="33" t="s">
        <v>577</v>
      </c>
      <c r="D105" s="33" t="str">
        <f t="shared" si="2"/>
        <v>EV004 - OUTDOOR EDUCATION</v>
      </c>
      <c r="E105" s="33" t="s">
        <v>409</v>
      </c>
      <c r="I105" s="33" t="s">
        <v>576</v>
      </c>
      <c r="J105" s="33" t="s">
        <v>572</v>
      </c>
      <c r="K105" s="33" t="s">
        <v>577</v>
      </c>
      <c r="L105" s="33" t="str">
        <f t="shared" si="3"/>
        <v>ok</v>
      </c>
    </row>
    <row r="106" spans="1:12" x14ac:dyDescent="0.25">
      <c r="A106" s="33" t="s">
        <v>578</v>
      </c>
      <c r="B106" s="33" t="s">
        <v>572</v>
      </c>
      <c r="C106" s="33" t="s">
        <v>579</v>
      </c>
      <c r="D106" s="33" t="str">
        <f t="shared" si="2"/>
        <v>EV006 - CURRICULUM FOR EXCELLENCE</v>
      </c>
      <c r="E106" s="33" t="s">
        <v>409</v>
      </c>
      <c r="I106" s="33" t="s">
        <v>578</v>
      </c>
      <c r="J106" s="33" t="s">
        <v>572</v>
      </c>
      <c r="K106" s="33" t="s">
        <v>694</v>
      </c>
      <c r="L106" s="33" t="str">
        <f t="shared" si="3"/>
        <v>ok</v>
      </c>
    </row>
    <row r="107" spans="1:12" x14ac:dyDescent="0.25">
      <c r="A107" s="33" t="s">
        <v>580</v>
      </c>
      <c r="B107" s="33" t="s">
        <v>572</v>
      </c>
      <c r="C107" s="33" t="s">
        <v>581</v>
      </c>
      <c r="D107" s="33" t="str">
        <f t="shared" si="2"/>
        <v>EV007 - VOCATIONAL PROGRAMME</v>
      </c>
      <c r="E107" s="33" t="s">
        <v>409</v>
      </c>
      <c r="I107" s="33" t="s">
        <v>580</v>
      </c>
      <c r="J107" s="33" t="s">
        <v>572</v>
      </c>
      <c r="K107" s="33" t="s">
        <v>581</v>
      </c>
      <c r="L107" s="33" t="str">
        <f t="shared" si="3"/>
        <v>ok</v>
      </c>
    </row>
    <row r="108" spans="1:12" x14ac:dyDescent="0.25">
      <c r="A108" s="33" t="s">
        <v>582</v>
      </c>
      <c r="B108" s="33" t="s">
        <v>583</v>
      </c>
      <c r="C108" s="33" t="s">
        <v>583</v>
      </c>
      <c r="D108" s="33" t="str">
        <f t="shared" si="2"/>
        <v>EW004 - PSYCHOLOGICAL SERVICE</v>
      </c>
      <c r="E108" s="33" t="s">
        <v>476</v>
      </c>
      <c r="I108" s="33" t="s">
        <v>582</v>
      </c>
      <c r="J108" s="33" t="s">
        <v>583</v>
      </c>
      <c r="K108" s="33" t="s">
        <v>583</v>
      </c>
      <c r="L108" s="33" t="str">
        <f t="shared" si="3"/>
        <v>ok</v>
      </c>
    </row>
    <row r="109" spans="1:12" x14ac:dyDescent="0.25">
      <c r="A109" s="33" t="s">
        <v>695</v>
      </c>
      <c r="B109" s="33" t="s">
        <v>584</v>
      </c>
      <c r="C109" s="33" t="s">
        <v>696</v>
      </c>
      <c r="D109" s="33" t="str">
        <f t="shared" si="2"/>
        <v>KG001 - INSTRUMENTAL MUSIC COURSES</v>
      </c>
      <c r="I109" s="33" t="s">
        <v>695</v>
      </c>
      <c r="J109" s="33" t="s">
        <v>584</v>
      </c>
      <c r="K109" s="33" t="s">
        <v>696</v>
      </c>
      <c r="L109" s="33" t="str">
        <f t="shared" si="3"/>
        <v>ok</v>
      </c>
    </row>
    <row r="110" spans="1:12" x14ac:dyDescent="0.25">
      <c r="A110" s="33" t="s">
        <v>585</v>
      </c>
      <c r="B110" s="33" t="s">
        <v>584</v>
      </c>
      <c r="C110" s="33" t="s">
        <v>586</v>
      </c>
      <c r="D110" s="33" t="str">
        <f t="shared" si="2"/>
        <v>KG003 - SECONDARY MUSIC INSTRUCTORS</v>
      </c>
      <c r="E110" s="33" t="s">
        <v>409</v>
      </c>
      <c r="I110" s="33" t="s">
        <v>585</v>
      </c>
      <c r="J110" s="33" t="s">
        <v>584</v>
      </c>
      <c r="K110" s="33" t="s">
        <v>586</v>
      </c>
      <c r="L110" s="33" t="str">
        <f t="shared" si="3"/>
        <v>ok</v>
      </c>
    </row>
    <row r="111" spans="1:12" x14ac:dyDescent="0.25">
      <c r="A111" s="33" t="s">
        <v>587</v>
      </c>
      <c r="B111" s="33" t="s">
        <v>584</v>
      </c>
      <c r="C111" s="33" t="s">
        <v>588</v>
      </c>
      <c r="D111" s="33" t="str">
        <f t="shared" si="2"/>
        <v>KG004 - YOUTH MUSIC INITIATIVE</v>
      </c>
      <c r="E111" s="33" t="s">
        <v>409</v>
      </c>
      <c r="I111" s="33" t="s">
        <v>587</v>
      </c>
      <c r="J111" s="33" t="s">
        <v>584</v>
      </c>
      <c r="K111" s="33" t="s">
        <v>588</v>
      </c>
      <c r="L111" s="33" t="str">
        <f t="shared" si="3"/>
        <v>ok</v>
      </c>
    </row>
    <row r="112" spans="1:12" x14ac:dyDescent="0.25">
      <c r="A112" s="33" t="s">
        <v>589</v>
      </c>
      <c r="B112" s="33" t="s">
        <v>590</v>
      </c>
      <c r="C112" s="33" t="s">
        <v>591</v>
      </c>
      <c r="D112" s="33" t="str">
        <f t="shared" si="2"/>
        <v>KT101 - EARLY YEARS &amp; CHILDCARE GENERAL</v>
      </c>
      <c r="E112" s="33" t="s">
        <v>409</v>
      </c>
      <c r="I112" s="33" t="s">
        <v>589</v>
      </c>
      <c r="J112" s="33" t="s">
        <v>590</v>
      </c>
      <c r="K112" s="33" t="s">
        <v>591</v>
      </c>
      <c r="L112" s="33" t="str">
        <f t="shared" si="3"/>
        <v>ok</v>
      </c>
    </row>
    <row r="113" spans="1:12" x14ac:dyDescent="0.25">
      <c r="A113" s="33" t="s">
        <v>592</v>
      </c>
      <c r="B113" s="33" t="s">
        <v>590</v>
      </c>
      <c r="C113" s="33" t="s">
        <v>593</v>
      </c>
      <c r="D113" s="33" t="str">
        <f t="shared" si="2"/>
        <v>KT102 - EARLY YEARS PARTNERSHIP NURS</v>
      </c>
      <c r="E113" s="33" t="s">
        <v>409</v>
      </c>
      <c r="I113" s="33" t="s">
        <v>592</v>
      </c>
      <c r="J113" s="33" t="s">
        <v>590</v>
      </c>
      <c r="K113" s="33" t="s">
        <v>593</v>
      </c>
      <c r="L113" s="33" t="str">
        <f t="shared" si="3"/>
        <v>ok</v>
      </c>
    </row>
    <row r="114" spans="1:12" x14ac:dyDescent="0.25">
      <c r="A114" s="33" t="s">
        <v>594</v>
      </c>
      <c r="B114" s="33" t="s">
        <v>590</v>
      </c>
      <c r="C114" s="33" t="s">
        <v>595</v>
      </c>
      <c r="D114" s="33" t="str">
        <f t="shared" si="2"/>
        <v>KT103 - EARLY YEARS - SUPPORTING FAMILIES</v>
      </c>
      <c r="E114" s="33" t="s">
        <v>409</v>
      </c>
      <c r="I114" s="33" t="s">
        <v>594</v>
      </c>
      <c r="J114" s="33" t="s">
        <v>590</v>
      </c>
      <c r="K114" s="33" t="s">
        <v>595</v>
      </c>
      <c r="L114" s="33" t="str">
        <f t="shared" si="3"/>
        <v>ok</v>
      </c>
    </row>
    <row r="115" spans="1:12" x14ac:dyDescent="0.25">
      <c r="A115" s="102" t="s">
        <v>766</v>
      </c>
      <c r="B115" s="33" t="s">
        <v>590</v>
      </c>
      <c r="C115" s="102" t="s">
        <v>767</v>
      </c>
      <c r="D115" s="33" t="str">
        <f t="shared" si="2"/>
        <v>KT105 - EARLY YEARS - SNACK AND PLAY</v>
      </c>
      <c r="E115" s="33" t="s">
        <v>409</v>
      </c>
      <c r="I115" s="102" t="s">
        <v>766</v>
      </c>
      <c r="J115" s="33" t="s">
        <v>590</v>
      </c>
      <c r="K115" s="102" t="s">
        <v>767</v>
      </c>
      <c r="L115" s="33" t="str">
        <f t="shared" si="3"/>
        <v>ok</v>
      </c>
    </row>
    <row r="116" spans="1:12" x14ac:dyDescent="0.25">
      <c r="A116" s="33" t="s">
        <v>596</v>
      </c>
      <c r="B116" s="33" t="s">
        <v>590</v>
      </c>
      <c r="C116" s="33" t="s">
        <v>597</v>
      </c>
      <c r="D116" s="33" t="str">
        <f t="shared" si="2"/>
        <v>KT201 - CLD Young People's Services</v>
      </c>
      <c r="E116" s="33" t="s">
        <v>409</v>
      </c>
      <c r="I116" s="33" t="s">
        <v>596</v>
      </c>
      <c r="J116" s="33" t="s">
        <v>590</v>
      </c>
      <c r="K116" s="33" t="s">
        <v>597</v>
      </c>
      <c r="L116" s="33" t="str">
        <f t="shared" si="3"/>
        <v>ok</v>
      </c>
    </row>
    <row r="117" spans="1:12" x14ac:dyDescent="0.25">
      <c r="A117" s="33" t="s">
        <v>598</v>
      </c>
      <c r="B117" s="33" t="s">
        <v>599</v>
      </c>
      <c r="C117" s="33" t="s">
        <v>600</v>
      </c>
      <c r="D117" s="33" t="str">
        <f t="shared" si="2"/>
        <v>KX102 - CLD LEARNING &amp; SKILLS</v>
      </c>
      <c r="E117" s="33" t="s">
        <v>409</v>
      </c>
      <c r="I117" s="33" t="s">
        <v>598</v>
      </c>
      <c r="J117" s="33" t="s">
        <v>599</v>
      </c>
      <c r="K117" s="33" t="s">
        <v>600</v>
      </c>
      <c r="L117" s="33" t="str">
        <f t="shared" si="3"/>
        <v>ok</v>
      </c>
    </row>
    <row r="118" spans="1:12" x14ac:dyDescent="0.25">
      <c r="A118" s="33" t="s">
        <v>601</v>
      </c>
      <c r="B118" s="33" t="s">
        <v>602</v>
      </c>
      <c r="C118" s="33" t="s">
        <v>603</v>
      </c>
      <c r="D118" s="33" t="str">
        <f t="shared" si="2"/>
        <v>TQE02 - LEARNING CENTRE</v>
      </c>
      <c r="E118" s="33" t="s">
        <v>409</v>
      </c>
      <c r="I118" s="33" t="s">
        <v>601</v>
      </c>
      <c r="J118" s="33" t="s">
        <v>602</v>
      </c>
      <c r="K118" s="33" t="s">
        <v>603</v>
      </c>
      <c r="L118" s="33" t="str">
        <f t="shared" si="3"/>
        <v>ok</v>
      </c>
    </row>
    <row r="119" spans="1:12" x14ac:dyDescent="0.25">
      <c r="A119" s="33" t="s">
        <v>604</v>
      </c>
      <c r="B119" s="33" t="s">
        <v>602</v>
      </c>
      <c r="C119" s="33" t="s">
        <v>605</v>
      </c>
      <c r="D119" s="33" t="str">
        <f t="shared" si="2"/>
        <v>TQE03 - EXTERNALLY FINANCED EMPLOYABILITY PROJECTS</v>
      </c>
      <c r="E119" s="33" t="s">
        <v>409</v>
      </c>
      <c r="I119" s="33" t="s">
        <v>604</v>
      </c>
      <c r="J119" s="33" t="s">
        <v>602</v>
      </c>
      <c r="K119" s="33" t="s">
        <v>605</v>
      </c>
      <c r="L119" s="33" t="str">
        <f t="shared" si="3"/>
        <v>ok</v>
      </c>
    </row>
    <row r="120" spans="1:12" x14ac:dyDescent="0.25">
      <c r="A120" s="33" t="s">
        <v>606</v>
      </c>
      <c r="B120" s="33" t="s">
        <v>602</v>
      </c>
      <c r="C120" s="33" t="s">
        <v>607</v>
      </c>
      <c r="D120" s="33" t="str">
        <f t="shared" si="2"/>
        <v>TQE20 - POSITIVE ACHIEVEMENTS</v>
      </c>
      <c r="E120" s="33" t="s">
        <v>409</v>
      </c>
      <c r="I120" s="33" t="s">
        <v>606</v>
      </c>
      <c r="J120" s="33" t="s">
        <v>602</v>
      </c>
      <c r="K120" s="33" t="s">
        <v>607</v>
      </c>
      <c r="L120" s="33" t="str">
        <f t="shared" si="3"/>
        <v>ok</v>
      </c>
    </row>
    <row r="121" spans="1:12" x14ac:dyDescent="0.25">
      <c r="A121" s="33" t="s">
        <v>608</v>
      </c>
      <c r="B121" s="33" t="s">
        <v>602</v>
      </c>
      <c r="C121" s="33" t="s">
        <v>609</v>
      </c>
      <c r="D121" s="33" t="str">
        <f t="shared" si="2"/>
        <v>TQG01 - EMPLOYABILITY EXTERNAL</v>
      </c>
      <c r="E121" s="33" t="s">
        <v>409</v>
      </c>
      <c r="I121" s="33" t="s">
        <v>608</v>
      </c>
      <c r="J121" s="33" t="s">
        <v>602</v>
      </c>
      <c r="K121" s="33" t="s">
        <v>697</v>
      </c>
      <c r="L121" s="33" t="str">
        <f t="shared" si="3"/>
        <v>ok</v>
      </c>
    </row>
    <row r="122" spans="1:12" x14ac:dyDescent="0.25">
      <c r="A122" s="33" t="s">
        <v>610</v>
      </c>
      <c r="B122" s="33" t="s">
        <v>602</v>
      </c>
      <c r="C122" s="33" t="s">
        <v>611</v>
      </c>
      <c r="D122" s="33" t="str">
        <f t="shared" si="2"/>
        <v>TQG02 - LEARNING DEVELOPMENT</v>
      </c>
      <c r="E122" s="33" t="s">
        <v>409</v>
      </c>
      <c r="I122" s="33" t="s">
        <v>610</v>
      </c>
      <c r="J122" s="33" t="s">
        <v>602</v>
      </c>
      <c r="K122" s="33" t="s">
        <v>611</v>
      </c>
      <c r="L122" s="33" t="str">
        <f t="shared" si="3"/>
        <v>ok</v>
      </c>
    </row>
    <row r="123" spans="1:12" x14ac:dyDescent="0.25">
      <c r="A123" s="33" t="s">
        <v>612</v>
      </c>
      <c r="B123" s="33" t="s">
        <v>602</v>
      </c>
      <c r="C123" s="33" t="s">
        <v>613</v>
      </c>
      <c r="D123" s="33" t="str">
        <f t="shared" si="2"/>
        <v>TQG03 - ESF -MAIN PIPELINE PROJECT</v>
      </c>
      <c r="E123" s="33" t="s">
        <v>409</v>
      </c>
      <c r="I123" s="33" t="s">
        <v>612</v>
      </c>
      <c r="J123" s="33" t="s">
        <v>602</v>
      </c>
      <c r="K123" s="33" t="s">
        <v>613</v>
      </c>
      <c r="L123" s="33" t="str">
        <f t="shared" si="3"/>
        <v>ok</v>
      </c>
    </row>
    <row r="124" spans="1:12" x14ac:dyDescent="0.25">
      <c r="A124" s="33" t="s">
        <v>614</v>
      </c>
      <c r="B124" s="33" t="s">
        <v>602</v>
      </c>
      <c r="C124" s="33" t="s">
        <v>615</v>
      </c>
      <c r="D124" s="33" t="str">
        <f t="shared" si="2"/>
        <v>TQG04 - ESF - YOUTH EMPLOYMENT INITIATIVE PROJECT</v>
      </c>
      <c r="E124" s="33" t="s">
        <v>409</v>
      </c>
      <c r="I124" s="33" t="s">
        <v>614</v>
      </c>
      <c r="J124" s="33" t="s">
        <v>602</v>
      </c>
      <c r="K124" s="33" t="s">
        <v>615</v>
      </c>
      <c r="L124" s="33" t="str">
        <f t="shared" si="3"/>
        <v>ok</v>
      </c>
    </row>
    <row r="125" spans="1:12" x14ac:dyDescent="0.25">
      <c r="A125" s="33" t="s">
        <v>616</v>
      </c>
      <c r="B125" s="33" t="s">
        <v>602</v>
      </c>
      <c r="C125" s="33" t="s">
        <v>617</v>
      </c>
      <c r="D125" s="33" t="str">
        <f t="shared" si="2"/>
        <v>TQG06 - EMPLOYABILITY - CITY DEAL</v>
      </c>
      <c r="E125" s="33" t="s">
        <v>409</v>
      </c>
      <c r="I125" s="33" t="s">
        <v>616</v>
      </c>
      <c r="J125" s="33" t="s">
        <v>602</v>
      </c>
      <c r="K125" s="33" t="s">
        <v>617</v>
      </c>
      <c r="L125" s="33" t="str">
        <f t="shared" si="3"/>
        <v>ok</v>
      </c>
    </row>
    <row r="126" spans="1:12" x14ac:dyDescent="0.25">
      <c r="A126" s="33" t="s">
        <v>618</v>
      </c>
      <c r="B126" s="33" t="s">
        <v>602</v>
      </c>
      <c r="C126" s="33" t="s">
        <v>619</v>
      </c>
      <c r="D126" s="33" t="str">
        <f t="shared" si="2"/>
        <v>TQG07 - YOUTH SERVICES</v>
      </c>
      <c r="E126" s="33" t="s">
        <v>409</v>
      </c>
      <c r="I126" s="33" t="s">
        <v>618</v>
      </c>
      <c r="J126" s="33" t="s">
        <v>602</v>
      </c>
      <c r="K126" s="33" t="s">
        <v>619</v>
      </c>
      <c r="L126" s="33" t="str">
        <f t="shared" si="3"/>
        <v>ok</v>
      </c>
    </row>
    <row r="127" spans="1:12" x14ac:dyDescent="0.25">
      <c r="A127" s="33" t="s">
        <v>620</v>
      </c>
      <c r="B127" s="33" t="s">
        <v>602</v>
      </c>
      <c r="C127" s="33" t="s">
        <v>621</v>
      </c>
      <c r="D127" s="33" t="str">
        <f t="shared" si="2"/>
        <v>TQG09 - CLD YOUNG PEOPLES SERVICES</v>
      </c>
      <c r="E127" s="33" t="s">
        <v>409</v>
      </c>
      <c r="I127" s="33" t="s">
        <v>620</v>
      </c>
      <c r="J127" s="33" t="s">
        <v>602</v>
      </c>
      <c r="K127" s="33" t="s">
        <v>621</v>
      </c>
      <c r="L127" s="33" t="str">
        <f t="shared" si="3"/>
        <v>ok</v>
      </c>
    </row>
    <row r="128" spans="1:12" x14ac:dyDescent="0.25">
      <c r="A128" s="33" t="s">
        <v>622</v>
      </c>
      <c r="B128" s="33" t="s">
        <v>602</v>
      </c>
      <c r="C128" s="33" t="s">
        <v>623</v>
      </c>
      <c r="D128" s="33" t="str">
        <f t="shared" si="2"/>
        <v>TQG10 - YOUTH CLUB</v>
      </c>
      <c r="E128" s="33" t="s">
        <v>409</v>
      </c>
      <c r="I128" s="33" t="s">
        <v>622</v>
      </c>
      <c r="J128" s="33" t="s">
        <v>602</v>
      </c>
      <c r="K128" s="33" t="s">
        <v>698</v>
      </c>
      <c r="L128" s="33" t="str">
        <f t="shared" si="3"/>
        <v>ok</v>
      </c>
    </row>
  </sheetData>
  <autoFilter ref="A1:G12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2"/>
  <sheetViews>
    <sheetView workbookViewId="0">
      <pane ySplit="4" topLeftCell="A5" activePane="bottomLeft" state="frozen"/>
      <selection activeCell="C13" sqref="C13"/>
      <selection pane="bottomLeft" activeCell="C13" sqref="C13"/>
    </sheetView>
  </sheetViews>
  <sheetFormatPr defaultColWidth="9.140625" defaultRowHeight="12.75" x14ac:dyDescent="0.2"/>
  <cols>
    <col min="1" max="1" width="9.140625" style="9"/>
    <col min="2" max="2" width="59.7109375" style="9" customWidth="1"/>
    <col min="3" max="3" width="10.7109375" style="91" bestFit="1" customWidth="1"/>
    <col min="4" max="4" width="15.5703125" style="9" customWidth="1"/>
    <col min="5" max="5" width="9.140625" style="9"/>
    <col min="6" max="6" width="13.42578125" style="9" customWidth="1"/>
    <col min="7" max="7" width="9.140625" style="9"/>
    <col min="8" max="8" width="16.28515625" style="9" customWidth="1"/>
    <col min="9" max="16384" width="9.140625" style="9"/>
  </cols>
  <sheetData>
    <row r="1" spans="1:10" x14ac:dyDescent="0.2">
      <c r="E1" s="28" t="s">
        <v>223</v>
      </c>
      <c r="F1" s="23" t="s">
        <v>222</v>
      </c>
      <c r="G1" s="9">
        <f>1+(23+10.7)/100</f>
        <v>1.337</v>
      </c>
      <c r="I1" s="9" t="s">
        <v>338</v>
      </c>
      <c r="J1" s="29">
        <v>0.36781999999999998</v>
      </c>
    </row>
    <row r="2" spans="1:10" x14ac:dyDescent="0.2">
      <c r="E2" s="28" t="s">
        <v>212</v>
      </c>
      <c r="F2" s="23" t="s">
        <v>339</v>
      </c>
      <c r="G2" s="9">
        <f>1+(19+7.2)/100</f>
        <v>1.262</v>
      </c>
      <c r="I2" s="9" t="s">
        <v>340</v>
      </c>
      <c r="J2" s="29">
        <v>0.63218390000000002</v>
      </c>
    </row>
    <row r="3" spans="1:10" x14ac:dyDescent="0.2">
      <c r="E3" s="28" t="s">
        <v>214</v>
      </c>
      <c r="F3" s="23" t="s">
        <v>341</v>
      </c>
      <c r="G3" s="9">
        <f>1+(18.5+4.2)/100</f>
        <v>1.2269999999999999</v>
      </c>
    </row>
    <row r="4" spans="1:10" ht="15.75" x14ac:dyDescent="0.25">
      <c r="B4" s="15"/>
    </row>
    <row r="5" spans="1:10" x14ac:dyDescent="0.2">
      <c r="A5" s="22" t="s">
        <v>7</v>
      </c>
      <c r="B5" s="22" t="s">
        <v>663</v>
      </c>
      <c r="C5" s="92" t="s">
        <v>664</v>
      </c>
      <c r="D5" s="22" t="s">
        <v>665</v>
      </c>
      <c r="E5" s="22" t="s">
        <v>667</v>
      </c>
      <c r="F5" s="22"/>
      <c r="G5" s="22"/>
      <c r="H5" s="22"/>
    </row>
    <row r="6" spans="1:10" ht="15" x14ac:dyDescent="0.25">
      <c r="A6" s="112">
        <v>40</v>
      </c>
      <c r="B6" s="113" t="s">
        <v>8</v>
      </c>
      <c r="C6" s="114">
        <v>44652</v>
      </c>
      <c r="D6" s="115">
        <v>48344</v>
      </c>
      <c r="E6" s="116">
        <f>A6</f>
        <v>40</v>
      </c>
      <c r="F6" s="12"/>
      <c r="G6" s="11"/>
      <c r="H6" s="12"/>
    </row>
    <row r="7" spans="1:10" ht="15" x14ac:dyDescent="0.25">
      <c r="A7">
        <v>41</v>
      </c>
      <c r="B7" s="4" t="s">
        <v>9</v>
      </c>
      <c r="C7" s="114">
        <v>44652</v>
      </c>
      <c r="D7" s="26">
        <v>50186</v>
      </c>
      <c r="E7" s="9">
        <f t="shared" ref="E7:E70" si="0">A7</f>
        <v>41</v>
      </c>
      <c r="F7" s="7"/>
      <c r="G7" s="7"/>
      <c r="H7" s="7"/>
    </row>
    <row r="8" spans="1:10" ht="15" x14ac:dyDescent="0.25">
      <c r="A8">
        <v>42</v>
      </c>
      <c r="B8" s="4" t="s">
        <v>10</v>
      </c>
      <c r="C8" s="114">
        <v>44652</v>
      </c>
      <c r="D8" s="26">
        <v>52059</v>
      </c>
      <c r="E8" s="9">
        <f t="shared" si="0"/>
        <v>42</v>
      </c>
      <c r="F8" s="7"/>
      <c r="G8" s="7"/>
      <c r="H8" s="7"/>
    </row>
    <row r="9" spans="1:10" ht="15" x14ac:dyDescent="0.25">
      <c r="A9">
        <v>43</v>
      </c>
      <c r="B9" s="4" t="s">
        <v>11</v>
      </c>
      <c r="C9" s="114">
        <v>44652</v>
      </c>
      <c r="D9" s="26">
        <v>54433</v>
      </c>
      <c r="E9" s="9">
        <f t="shared" si="0"/>
        <v>43</v>
      </c>
      <c r="F9" s="7"/>
      <c r="G9" s="7"/>
      <c r="H9" s="7"/>
    </row>
    <row r="10" spans="1:10" ht="15" x14ac:dyDescent="0.25">
      <c r="A10">
        <v>44</v>
      </c>
      <c r="B10" s="4" t="s">
        <v>12</v>
      </c>
      <c r="C10" s="114">
        <v>44652</v>
      </c>
      <c r="D10" s="26">
        <v>57562</v>
      </c>
      <c r="E10" s="9">
        <f t="shared" si="0"/>
        <v>44</v>
      </c>
      <c r="F10" s="7"/>
      <c r="G10" s="7"/>
      <c r="H10" s="7"/>
    </row>
    <row r="11" spans="1:10" ht="15" x14ac:dyDescent="0.25">
      <c r="A11">
        <v>45</v>
      </c>
      <c r="B11" s="4" t="s">
        <v>13</v>
      </c>
      <c r="C11" s="114">
        <v>44652</v>
      </c>
      <c r="D11" s="26">
        <v>59381</v>
      </c>
      <c r="E11" s="9">
        <f t="shared" si="0"/>
        <v>45</v>
      </c>
      <c r="F11" s="7"/>
      <c r="G11" s="7"/>
      <c r="H11" s="7"/>
    </row>
    <row r="12" spans="1:10" ht="15" x14ac:dyDescent="0.25">
      <c r="A12">
        <v>46</v>
      </c>
      <c r="B12" s="4" t="s">
        <v>14</v>
      </c>
      <c r="C12" s="114">
        <v>44652</v>
      </c>
      <c r="D12" s="26">
        <v>61494</v>
      </c>
      <c r="E12" s="9">
        <f t="shared" si="0"/>
        <v>46</v>
      </c>
      <c r="F12" s="7"/>
      <c r="G12" s="7"/>
      <c r="H12" s="7"/>
    </row>
    <row r="13" spans="1:10" ht="15" x14ac:dyDescent="0.25">
      <c r="A13">
        <v>47</v>
      </c>
      <c r="B13" s="4" t="s">
        <v>777</v>
      </c>
      <c r="C13" s="114">
        <v>44652</v>
      </c>
      <c r="D13" s="26">
        <v>15300</v>
      </c>
      <c r="E13" s="9">
        <f t="shared" si="0"/>
        <v>47</v>
      </c>
      <c r="F13" s="7"/>
      <c r="G13" s="7"/>
      <c r="H13" s="7"/>
    </row>
    <row r="14" spans="1:10" ht="15" x14ac:dyDescent="0.25">
      <c r="A14">
        <v>71</v>
      </c>
      <c r="B14" t="s">
        <v>15</v>
      </c>
      <c r="C14" s="114">
        <v>44652</v>
      </c>
      <c r="D14" s="26">
        <v>65324</v>
      </c>
      <c r="E14" s="9">
        <f t="shared" si="0"/>
        <v>71</v>
      </c>
      <c r="F14" s="7"/>
      <c r="G14" s="7"/>
      <c r="H14" s="7"/>
    </row>
    <row r="15" spans="1:10" ht="15" x14ac:dyDescent="0.25">
      <c r="A15">
        <v>82</v>
      </c>
      <c r="B15" s="4" t="s">
        <v>16</v>
      </c>
      <c r="C15" s="114">
        <v>44652</v>
      </c>
      <c r="D15" s="26">
        <v>66575</v>
      </c>
      <c r="E15" s="9">
        <f t="shared" si="0"/>
        <v>82</v>
      </c>
      <c r="F15" s="7"/>
      <c r="G15" s="7"/>
      <c r="H15" s="7"/>
    </row>
    <row r="16" spans="1:10" ht="15" x14ac:dyDescent="0.25">
      <c r="A16">
        <v>84</v>
      </c>
      <c r="B16" s="4" t="s">
        <v>778</v>
      </c>
      <c r="C16" s="114">
        <v>44652</v>
      </c>
      <c r="D16" s="26">
        <v>69200</v>
      </c>
      <c r="E16" s="9">
        <f t="shared" si="0"/>
        <v>84</v>
      </c>
      <c r="F16" s="7"/>
      <c r="G16" s="7"/>
      <c r="H16" s="7"/>
    </row>
    <row r="17" spans="1:8" ht="15" x14ac:dyDescent="0.25">
      <c r="A17">
        <v>111</v>
      </c>
      <c r="B17" s="4" t="s">
        <v>225</v>
      </c>
      <c r="C17" s="114">
        <v>44652</v>
      </c>
      <c r="D17" s="26">
        <v>40968</v>
      </c>
      <c r="E17" s="9">
        <f t="shared" si="0"/>
        <v>111</v>
      </c>
      <c r="F17" s="7"/>
      <c r="G17" s="7"/>
      <c r="H17" s="7"/>
    </row>
    <row r="18" spans="1:8" ht="15" x14ac:dyDescent="0.25">
      <c r="A18">
        <v>112</v>
      </c>
      <c r="B18" s="4" t="s">
        <v>226</v>
      </c>
      <c r="C18" s="114">
        <v>44652</v>
      </c>
      <c r="D18" s="26">
        <v>46464</v>
      </c>
      <c r="E18" s="9">
        <f t="shared" si="0"/>
        <v>112</v>
      </c>
      <c r="F18" s="7"/>
      <c r="H18" s="7"/>
    </row>
    <row r="19" spans="1:8" ht="15" x14ac:dyDescent="0.25">
      <c r="A19">
        <v>113</v>
      </c>
      <c r="B19" s="4" t="s">
        <v>227</v>
      </c>
      <c r="C19" s="114">
        <v>44652</v>
      </c>
      <c r="D19" s="26">
        <v>0</v>
      </c>
      <c r="E19" s="9">
        <f t="shared" si="0"/>
        <v>113</v>
      </c>
      <c r="F19" s="7"/>
      <c r="H19" s="7"/>
    </row>
    <row r="20" spans="1:8" ht="15" x14ac:dyDescent="0.25">
      <c r="A20">
        <v>114</v>
      </c>
      <c r="B20" s="4" t="s">
        <v>17</v>
      </c>
      <c r="C20" s="114">
        <v>44652</v>
      </c>
      <c r="D20" s="26">
        <v>0</v>
      </c>
      <c r="E20" s="9">
        <f t="shared" si="0"/>
        <v>114</v>
      </c>
      <c r="F20" s="7"/>
      <c r="H20" s="7"/>
    </row>
    <row r="21" spans="1:8" ht="15" x14ac:dyDescent="0.25">
      <c r="A21">
        <v>115</v>
      </c>
      <c r="B21" s="4" t="s">
        <v>228</v>
      </c>
      <c r="C21" s="114">
        <v>44652</v>
      </c>
      <c r="D21" s="26">
        <v>0</v>
      </c>
      <c r="E21" s="9">
        <f t="shared" si="0"/>
        <v>115</v>
      </c>
      <c r="F21" s="7"/>
      <c r="H21" s="7"/>
    </row>
    <row r="22" spans="1:8" ht="15" x14ac:dyDescent="0.25">
      <c r="A22">
        <v>116</v>
      </c>
      <c r="B22" s="4" t="s">
        <v>18</v>
      </c>
      <c r="C22" s="114">
        <v>44652</v>
      </c>
      <c r="D22" s="26">
        <v>0</v>
      </c>
      <c r="E22" s="9">
        <f t="shared" si="0"/>
        <v>116</v>
      </c>
      <c r="F22" s="7"/>
      <c r="H22" s="7"/>
    </row>
    <row r="23" spans="1:8" ht="15" x14ac:dyDescent="0.25">
      <c r="A23">
        <v>117</v>
      </c>
      <c r="B23" t="s">
        <v>229</v>
      </c>
      <c r="C23" s="114">
        <v>44652</v>
      </c>
      <c r="D23" s="26">
        <v>0</v>
      </c>
      <c r="E23" s="9">
        <f t="shared" si="0"/>
        <v>117</v>
      </c>
      <c r="F23" s="7"/>
      <c r="H23" s="7"/>
    </row>
    <row r="24" spans="1:8" ht="15" x14ac:dyDescent="0.25">
      <c r="A24">
        <v>121</v>
      </c>
      <c r="B24" t="s">
        <v>230</v>
      </c>
      <c r="C24" s="114">
        <v>44652</v>
      </c>
      <c r="D24" s="26">
        <v>45150</v>
      </c>
      <c r="E24" s="9">
        <f t="shared" si="0"/>
        <v>121</v>
      </c>
      <c r="F24" s="7"/>
      <c r="G24" s="7"/>
      <c r="H24" s="7"/>
    </row>
    <row r="25" spans="1:8" ht="15" x14ac:dyDescent="0.25">
      <c r="A25">
        <v>122</v>
      </c>
      <c r="B25" t="s">
        <v>231</v>
      </c>
      <c r="C25" s="114">
        <v>44652</v>
      </c>
      <c r="D25" s="26">
        <v>47013</v>
      </c>
      <c r="E25" s="9">
        <f t="shared" si="0"/>
        <v>122</v>
      </c>
      <c r="F25" s="7"/>
      <c r="G25" s="7"/>
      <c r="H25" s="7"/>
    </row>
    <row r="26" spans="1:8" ht="15" x14ac:dyDescent="0.25">
      <c r="A26">
        <v>123</v>
      </c>
      <c r="B26" t="s">
        <v>232</v>
      </c>
      <c r="C26" s="114">
        <v>44652</v>
      </c>
      <c r="D26" s="26">
        <v>48897</v>
      </c>
      <c r="E26" s="9">
        <f t="shared" si="0"/>
        <v>123</v>
      </c>
      <c r="F26" s="7"/>
      <c r="G26" s="7"/>
      <c r="H26" s="7"/>
    </row>
    <row r="27" spans="1:8" ht="15" x14ac:dyDescent="0.25">
      <c r="A27">
        <v>124</v>
      </c>
      <c r="B27" t="s">
        <v>233</v>
      </c>
      <c r="C27" s="114">
        <v>44652</v>
      </c>
      <c r="D27" s="26">
        <v>50772</v>
      </c>
      <c r="E27" s="9">
        <f t="shared" si="0"/>
        <v>124</v>
      </c>
      <c r="F27" s="7"/>
      <c r="G27" s="7"/>
      <c r="H27" s="7"/>
    </row>
    <row r="28" spans="1:8" ht="15" x14ac:dyDescent="0.25">
      <c r="A28">
        <v>125</v>
      </c>
      <c r="B28" t="s">
        <v>234</v>
      </c>
      <c r="C28" s="114">
        <v>44652</v>
      </c>
      <c r="D28" s="26">
        <v>52653</v>
      </c>
      <c r="E28" s="9">
        <f t="shared" si="0"/>
        <v>125</v>
      </c>
      <c r="F28" s="7"/>
      <c r="G28" s="7"/>
      <c r="H28" s="7"/>
    </row>
    <row r="29" spans="1:8" ht="15" x14ac:dyDescent="0.25">
      <c r="A29" s="5">
        <v>131</v>
      </c>
      <c r="B29" s="5" t="s">
        <v>235</v>
      </c>
      <c r="C29" s="114">
        <v>44652</v>
      </c>
      <c r="D29" s="26">
        <v>43836</v>
      </c>
      <c r="E29" s="9">
        <f t="shared" si="0"/>
        <v>131</v>
      </c>
      <c r="F29" s="7"/>
      <c r="G29" s="7"/>
      <c r="H29" s="7"/>
    </row>
    <row r="30" spans="1:8" ht="15" x14ac:dyDescent="0.25">
      <c r="A30">
        <v>132</v>
      </c>
      <c r="B30" t="s">
        <v>236</v>
      </c>
      <c r="C30" s="114">
        <v>44652</v>
      </c>
      <c r="D30" s="26">
        <v>45645</v>
      </c>
      <c r="E30" s="9">
        <f t="shared" si="0"/>
        <v>132</v>
      </c>
      <c r="F30" s="7"/>
      <c r="H30" s="7"/>
    </row>
    <row r="31" spans="1:8" ht="15" x14ac:dyDescent="0.25">
      <c r="A31">
        <v>133</v>
      </c>
      <c r="B31" t="s">
        <v>237</v>
      </c>
      <c r="C31" s="114">
        <v>44652</v>
      </c>
      <c r="D31" s="26">
        <v>47472</v>
      </c>
      <c r="E31" s="9">
        <f t="shared" si="0"/>
        <v>133</v>
      </c>
      <c r="F31" s="7"/>
      <c r="H31" s="7"/>
    </row>
    <row r="32" spans="1:8" ht="15" x14ac:dyDescent="0.25">
      <c r="A32">
        <v>134</v>
      </c>
      <c r="B32" t="s">
        <v>238</v>
      </c>
      <c r="C32" s="114">
        <v>44652</v>
      </c>
      <c r="D32" s="26">
        <v>49293</v>
      </c>
      <c r="E32" s="9">
        <f t="shared" si="0"/>
        <v>134</v>
      </c>
      <c r="F32" s="7"/>
      <c r="H32" s="7"/>
    </row>
    <row r="33" spans="1:8" ht="15" x14ac:dyDescent="0.25">
      <c r="A33">
        <v>135</v>
      </c>
      <c r="B33" t="s">
        <v>239</v>
      </c>
      <c r="C33" s="114">
        <v>44652</v>
      </c>
      <c r="D33" s="26">
        <v>51120</v>
      </c>
      <c r="E33" s="9">
        <f t="shared" si="0"/>
        <v>135</v>
      </c>
      <c r="F33" s="7"/>
      <c r="H33" s="7"/>
    </row>
    <row r="34" spans="1:8" ht="15" x14ac:dyDescent="0.25">
      <c r="A34">
        <v>136</v>
      </c>
      <c r="B34" t="s">
        <v>240</v>
      </c>
      <c r="C34" s="114">
        <v>44652</v>
      </c>
      <c r="D34" s="26">
        <v>52935</v>
      </c>
      <c r="E34" s="9">
        <f t="shared" si="0"/>
        <v>136</v>
      </c>
      <c r="F34" s="7"/>
      <c r="G34" s="7"/>
      <c r="H34" s="7"/>
    </row>
    <row r="35" spans="1:8" ht="15" x14ac:dyDescent="0.25">
      <c r="A35">
        <v>137</v>
      </c>
      <c r="B35" t="s">
        <v>241</v>
      </c>
      <c r="C35" s="114">
        <v>44652</v>
      </c>
      <c r="D35" s="26">
        <v>54756</v>
      </c>
      <c r="E35" s="9">
        <f t="shared" si="0"/>
        <v>137</v>
      </c>
      <c r="F35" s="7"/>
      <c r="G35" s="7"/>
      <c r="H35" s="7"/>
    </row>
    <row r="36" spans="1:8" ht="15" x14ac:dyDescent="0.25">
      <c r="A36">
        <v>141</v>
      </c>
      <c r="B36" t="s">
        <v>242</v>
      </c>
      <c r="C36" s="114">
        <v>44652</v>
      </c>
      <c r="D36" s="26">
        <v>51207</v>
      </c>
      <c r="E36" s="9">
        <f t="shared" si="0"/>
        <v>141</v>
      </c>
      <c r="F36" s="7"/>
      <c r="G36" s="7"/>
      <c r="H36" s="7"/>
    </row>
    <row r="37" spans="1:8" ht="15" x14ac:dyDescent="0.25">
      <c r="A37">
        <v>142</v>
      </c>
      <c r="B37" t="s">
        <v>243</v>
      </c>
      <c r="C37" s="114">
        <v>44652</v>
      </c>
      <c r="D37" s="26">
        <v>52785</v>
      </c>
      <c r="E37" s="9">
        <f t="shared" si="0"/>
        <v>142</v>
      </c>
      <c r="F37" s="7"/>
      <c r="G37" s="7"/>
      <c r="H37" s="7"/>
    </row>
    <row r="38" spans="1:8" ht="15" x14ac:dyDescent="0.25">
      <c r="A38">
        <v>143</v>
      </c>
      <c r="B38" t="s">
        <v>244</v>
      </c>
      <c r="C38" s="114">
        <v>44652</v>
      </c>
      <c r="D38" s="26">
        <v>54522</v>
      </c>
      <c r="E38" s="9">
        <f t="shared" si="0"/>
        <v>143</v>
      </c>
      <c r="F38" s="7"/>
      <c r="G38" s="7"/>
      <c r="H38" s="7"/>
    </row>
    <row r="39" spans="1:8" ht="15" x14ac:dyDescent="0.25">
      <c r="A39">
        <v>144</v>
      </c>
      <c r="B39" t="s">
        <v>245</v>
      </c>
      <c r="C39" s="114">
        <v>44652</v>
      </c>
      <c r="D39" s="26">
        <v>56400</v>
      </c>
      <c r="E39" s="9">
        <f t="shared" si="0"/>
        <v>144</v>
      </c>
      <c r="F39" s="7"/>
      <c r="H39" s="7"/>
    </row>
    <row r="40" spans="1:8" ht="15" x14ac:dyDescent="0.25">
      <c r="A40">
        <v>145</v>
      </c>
      <c r="B40" t="s">
        <v>246</v>
      </c>
      <c r="C40" s="114">
        <v>44652</v>
      </c>
      <c r="D40" s="26">
        <v>0</v>
      </c>
      <c r="E40" s="9">
        <f t="shared" si="0"/>
        <v>145</v>
      </c>
      <c r="F40" s="7"/>
      <c r="H40" s="7"/>
    </row>
    <row r="41" spans="1:8" ht="15" x14ac:dyDescent="0.25">
      <c r="A41">
        <v>146</v>
      </c>
      <c r="B41" t="s">
        <v>247</v>
      </c>
      <c r="C41" s="114">
        <v>44652</v>
      </c>
      <c r="D41" s="26">
        <v>0</v>
      </c>
      <c r="E41" s="9">
        <f t="shared" si="0"/>
        <v>146</v>
      </c>
      <c r="F41" s="7"/>
      <c r="H41" s="7"/>
    </row>
    <row r="42" spans="1:8" ht="15" x14ac:dyDescent="0.25">
      <c r="A42">
        <v>147</v>
      </c>
      <c r="B42" t="s">
        <v>19</v>
      </c>
      <c r="C42" s="114">
        <v>44652</v>
      </c>
      <c r="D42" s="26">
        <v>0</v>
      </c>
      <c r="E42" s="9">
        <f t="shared" si="0"/>
        <v>147</v>
      </c>
      <c r="F42" s="7"/>
      <c r="H42" s="7"/>
    </row>
    <row r="43" spans="1:8" ht="15" x14ac:dyDescent="0.25">
      <c r="A43">
        <v>148</v>
      </c>
      <c r="B43" t="s">
        <v>248</v>
      </c>
      <c r="C43" s="114">
        <v>44652</v>
      </c>
      <c r="D43" s="26">
        <v>0</v>
      </c>
      <c r="E43" s="9">
        <f t="shared" si="0"/>
        <v>148</v>
      </c>
      <c r="F43" s="7"/>
      <c r="G43" s="7"/>
      <c r="H43" s="7"/>
    </row>
    <row r="44" spans="1:8" ht="15" x14ac:dyDescent="0.25">
      <c r="A44">
        <v>149</v>
      </c>
      <c r="B44" t="s">
        <v>249</v>
      </c>
      <c r="C44" s="114">
        <v>44652</v>
      </c>
      <c r="D44" s="26">
        <v>0</v>
      </c>
      <c r="E44" s="9">
        <f t="shared" si="0"/>
        <v>149</v>
      </c>
      <c r="F44" s="7"/>
      <c r="H44" s="7"/>
    </row>
    <row r="45" spans="1:8" ht="15" x14ac:dyDescent="0.25">
      <c r="A45">
        <v>150</v>
      </c>
      <c r="B45" t="s">
        <v>20</v>
      </c>
      <c r="C45" s="114">
        <v>44652</v>
      </c>
      <c r="D45" s="26">
        <v>38799</v>
      </c>
      <c r="E45" s="9">
        <f t="shared" si="0"/>
        <v>150</v>
      </c>
      <c r="F45" s="7"/>
      <c r="H45" s="7"/>
    </row>
    <row r="46" spans="1:8" ht="15" x14ac:dyDescent="0.25">
      <c r="A46">
        <v>151</v>
      </c>
      <c r="B46" t="s">
        <v>21</v>
      </c>
      <c r="C46" s="114">
        <v>44652</v>
      </c>
      <c r="D46" s="26">
        <v>29973</v>
      </c>
      <c r="E46" s="9">
        <f t="shared" si="0"/>
        <v>151</v>
      </c>
      <c r="F46" s="7"/>
      <c r="G46" s="7"/>
      <c r="H46" s="7"/>
    </row>
    <row r="47" spans="1:8" ht="15" x14ac:dyDescent="0.25">
      <c r="A47">
        <v>152</v>
      </c>
      <c r="B47" t="s">
        <v>22</v>
      </c>
      <c r="C47" s="114">
        <v>44652</v>
      </c>
      <c r="D47" s="26">
        <v>31759</v>
      </c>
      <c r="E47" s="9">
        <f t="shared" si="0"/>
        <v>152</v>
      </c>
      <c r="F47" s="7"/>
      <c r="G47" s="7"/>
      <c r="H47" s="7"/>
    </row>
    <row r="48" spans="1:8" ht="15" x14ac:dyDescent="0.25">
      <c r="A48">
        <v>153</v>
      </c>
      <c r="B48" t="s">
        <v>23</v>
      </c>
      <c r="C48" s="114">
        <v>44652</v>
      </c>
      <c r="D48" s="26">
        <v>33553</v>
      </c>
      <c r="E48" s="9">
        <f t="shared" si="0"/>
        <v>153</v>
      </c>
      <c r="F48" s="7"/>
      <c r="G48" s="7"/>
      <c r="H48" s="7"/>
    </row>
    <row r="49" spans="1:8" ht="15" x14ac:dyDescent="0.25">
      <c r="A49">
        <v>154</v>
      </c>
      <c r="B49" t="s">
        <v>24</v>
      </c>
      <c r="C49" s="114">
        <v>44652</v>
      </c>
      <c r="D49" s="26">
        <v>35510</v>
      </c>
      <c r="E49" s="9">
        <f t="shared" si="0"/>
        <v>154</v>
      </c>
      <c r="F49" s="7"/>
      <c r="G49" s="7"/>
      <c r="H49" s="7"/>
    </row>
    <row r="50" spans="1:8" ht="15" x14ac:dyDescent="0.25">
      <c r="A50">
        <v>155</v>
      </c>
      <c r="B50" t="s">
        <v>25</v>
      </c>
      <c r="C50" s="114">
        <v>44652</v>
      </c>
      <c r="D50" s="26">
        <v>37754</v>
      </c>
      <c r="E50" s="9">
        <f t="shared" si="0"/>
        <v>155</v>
      </c>
      <c r="F50" s="7"/>
      <c r="G50" s="7"/>
      <c r="H50" s="7"/>
    </row>
    <row r="51" spans="1:8" ht="15" x14ac:dyDescent="0.25">
      <c r="A51">
        <v>156</v>
      </c>
      <c r="B51" t="s">
        <v>26</v>
      </c>
      <c r="C51" s="114">
        <v>44652</v>
      </c>
      <c r="D51" s="26">
        <v>39839</v>
      </c>
      <c r="E51" s="9">
        <f t="shared" si="0"/>
        <v>156</v>
      </c>
      <c r="F51" s="7"/>
      <c r="G51" s="7"/>
      <c r="H51" s="7"/>
    </row>
    <row r="52" spans="1:8" ht="15" x14ac:dyDescent="0.25">
      <c r="A52">
        <v>161</v>
      </c>
      <c r="B52" t="s">
        <v>779</v>
      </c>
      <c r="C52" s="114">
        <v>44652</v>
      </c>
      <c r="D52" s="26">
        <v>46053</v>
      </c>
      <c r="E52" s="9">
        <f t="shared" si="0"/>
        <v>161</v>
      </c>
      <c r="F52" s="7"/>
      <c r="G52" s="7"/>
      <c r="H52" s="7"/>
    </row>
    <row r="53" spans="1:8" ht="15" x14ac:dyDescent="0.25">
      <c r="A53">
        <v>163</v>
      </c>
      <c r="B53" t="s">
        <v>780</v>
      </c>
      <c r="C53" s="114">
        <v>44652</v>
      </c>
      <c r="D53" s="26">
        <v>49875</v>
      </c>
      <c r="E53" s="9">
        <f t="shared" si="0"/>
        <v>163</v>
      </c>
      <c r="F53" s="7"/>
      <c r="H53" s="7"/>
    </row>
    <row r="54" spans="1:8" ht="15" x14ac:dyDescent="0.25">
      <c r="A54">
        <v>166</v>
      </c>
      <c r="B54" t="s">
        <v>250</v>
      </c>
      <c r="C54" s="114">
        <v>44652</v>
      </c>
      <c r="D54" s="26">
        <v>0</v>
      </c>
      <c r="E54" s="9">
        <f t="shared" si="0"/>
        <v>166</v>
      </c>
      <c r="F54" s="7"/>
      <c r="H54" s="7"/>
    </row>
    <row r="55" spans="1:8" ht="15" x14ac:dyDescent="0.25">
      <c r="A55">
        <v>167</v>
      </c>
      <c r="B55" t="s">
        <v>251</v>
      </c>
      <c r="C55" s="114">
        <v>44652</v>
      </c>
      <c r="D55" s="26">
        <v>0</v>
      </c>
      <c r="E55" s="9">
        <f t="shared" si="0"/>
        <v>167</v>
      </c>
      <c r="F55" s="7"/>
      <c r="H55" s="7"/>
    </row>
    <row r="56" spans="1:8" ht="15" x14ac:dyDescent="0.25">
      <c r="A56">
        <v>170</v>
      </c>
      <c r="B56" t="s">
        <v>252</v>
      </c>
      <c r="C56" s="114">
        <v>44652</v>
      </c>
      <c r="D56" s="26">
        <v>0</v>
      </c>
      <c r="E56" s="9">
        <f t="shared" si="0"/>
        <v>170</v>
      </c>
      <c r="F56" s="7"/>
      <c r="H56" s="7"/>
    </row>
    <row r="57" spans="1:8" ht="15" x14ac:dyDescent="0.25">
      <c r="A57">
        <v>171</v>
      </c>
      <c r="B57" t="s">
        <v>253</v>
      </c>
      <c r="C57" s="114">
        <v>44652</v>
      </c>
      <c r="D57" s="26">
        <v>0</v>
      </c>
      <c r="E57" s="9">
        <f t="shared" si="0"/>
        <v>171</v>
      </c>
      <c r="F57" s="7"/>
      <c r="H57" s="7"/>
    </row>
    <row r="58" spans="1:8" ht="15" x14ac:dyDescent="0.25">
      <c r="A58">
        <v>172</v>
      </c>
      <c r="B58" t="s">
        <v>254</v>
      </c>
      <c r="C58" s="114">
        <v>44652</v>
      </c>
      <c r="D58" s="26">
        <v>0</v>
      </c>
      <c r="E58" s="9">
        <f t="shared" si="0"/>
        <v>172</v>
      </c>
      <c r="F58" s="7"/>
      <c r="G58" s="7"/>
      <c r="H58" s="7"/>
    </row>
    <row r="59" spans="1:8" ht="15" x14ac:dyDescent="0.25">
      <c r="A59">
        <v>173</v>
      </c>
      <c r="B59" t="s">
        <v>255</v>
      </c>
      <c r="C59" s="114">
        <v>44652</v>
      </c>
      <c r="D59" s="26">
        <v>0</v>
      </c>
      <c r="E59" s="9">
        <f t="shared" si="0"/>
        <v>173</v>
      </c>
      <c r="F59" s="7"/>
      <c r="H59" s="7"/>
    </row>
    <row r="60" spans="1:8" ht="15" x14ac:dyDescent="0.25">
      <c r="A60">
        <v>174</v>
      </c>
      <c r="B60" t="s">
        <v>256</v>
      </c>
      <c r="C60" s="114">
        <v>44652</v>
      </c>
      <c r="D60" s="26">
        <v>0</v>
      </c>
      <c r="E60" s="9">
        <f t="shared" si="0"/>
        <v>174</v>
      </c>
      <c r="F60" s="7"/>
      <c r="H60" s="7"/>
    </row>
    <row r="61" spans="1:8" ht="15" x14ac:dyDescent="0.25">
      <c r="A61">
        <v>175</v>
      </c>
      <c r="B61" t="s">
        <v>257</v>
      </c>
      <c r="C61" s="114">
        <v>44652</v>
      </c>
      <c r="D61" s="26">
        <v>0</v>
      </c>
      <c r="E61" s="9">
        <f t="shared" si="0"/>
        <v>175</v>
      </c>
      <c r="F61" s="7"/>
      <c r="H61" s="7"/>
    </row>
    <row r="62" spans="1:8" ht="15" x14ac:dyDescent="0.25">
      <c r="A62">
        <v>176</v>
      </c>
      <c r="B62" t="s">
        <v>258</v>
      </c>
      <c r="C62" s="114">
        <v>44652</v>
      </c>
      <c r="D62" s="26">
        <v>0</v>
      </c>
      <c r="E62" s="9">
        <f t="shared" si="0"/>
        <v>176</v>
      </c>
      <c r="F62" s="7"/>
      <c r="H62" s="7"/>
    </row>
    <row r="63" spans="1:8" ht="15" x14ac:dyDescent="0.25">
      <c r="A63">
        <v>177</v>
      </c>
      <c r="B63" t="s">
        <v>259</v>
      </c>
      <c r="C63" s="114">
        <v>44652</v>
      </c>
      <c r="D63" s="26">
        <v>0</v>
      </c>
      <c r="E63" s="9">
        <f t="shared" si="0"/>
        <v>177</v>
      </c>
      <c r="F63" s="7"/>
      <c r="G63" s="7"/>
      <c r="H63" s="7"/>
    </row>
    <row r="64" spans="1:8" ht="15" x14ac:dyDescent="0.25">
      <c r="A64">
        <v>181</v>
      </c>
      <c r="B64" t="s">
        <v>27</v>
      </c>
      <c r="C64" s="114">
        <v>44652</v>
      </c>
      <c r="D64" s="26">
        <v>0</v>
      </c>
      <c r="E64" s="9">
        <f t="shared" si="0"/>
        <v>181</v>
      </c>
      <c r="F64" s="7"/>
      <c r="H64" s="7"/>
    </row>
    <row r="65" spans="1:8" ht="15" x14ac:dyDescent="0.25">
      <c r="A65">
        <v>182</v>
      </c>
      <c r="B65" t="s">
        <v>260</v>
      </c>
      <c r="C65" s="114">
        <v>44652</v>
      </c>
      <c r="D65" s="26">
        <v>0</v>
      </c>
      <c r="E65" s="9">
        <f t="shared" si="0"/>
        <v>182</v>
      </c>
      <c r="F65" s="7"/>
      <c r="H65" s="7"/>
    </row>
    <row r="66" spans="1:8" ht="15" x14ac:dyDescent="0.25">
      <c r="A66">
        <v>183</v>
      </c>
      <c r="B66" t="s">
        <v>261</v>
      </c>
      <c r="C66" s="114">
        <v>44652</v>
      </c>
      <c r="D66" s="26">
        <v>0</v>
      </c>
      <c r="E66" s="9">
        <f t="shared" si="0"/>
        <v>183</v>
      </c>
      <c r="F66" s="7"/>
      <c r="H66" s="7"/>
    </row>
    <row r="67" spans="1:8" ht="15" x14ac:dyDescent="0.25">
      <c r="A67">
        <v>184</v>
      </c>
      <c r="B67" t="s">
        <v>262</v>
      </c>
      <c r="C67" s="114">
        <v>44652</v>
      </c>
      <c r="D67" s="26">
        <v>0</v>
      </c>
      <c r="E67" s="9">
        <f t="shared" si="0"/>
        <v>184</v>
      </c>
      <c r="F67" s="7"/>
      <c r="H67" s="7"/>
    </row>
    <row r="68" spans="1:8" ht="15" x14ac:dyDescent="0.25">
      <c r="A68">
        <v>185</v>
      </c>
      <c r="B68" t="s">
        <v>263</v>
      </c>
      <c r="C68" s="114">
        <v>44652</v>
      </c>
      <c r="D68" s="26">
        <v>0</v>
      </c>
      <c r="E68" s="9">
        <f t="shared" si="0"/>
        <v>185</v>
      </c>
      <c r="F68" s="7"/>
      <c r="H68" s="7"/>
    </row>
    <row r="69" spans="1:8" ht="15" x14ac:dyDescent="0.25">
      <c r="A69">
        <v>186</v>
      </c>
      <c r="B69" t="s">
        <v>264</v>
      </c>
      <c r="C69" s="114">
        <v>44652</v>
      </c>
      <c r="D69" s="26">
        <v>0</v>
      </c>
      <c r="E69" s="9">
        <f t="shared" si="0"/>
        <v>186</v>
      </c>
      <c r="F69" s="7"/>
      <c r="H69" s="7"/>
    </row>
    <row r="70" spans="1:8" ht="15" x14ac:dyDescent="0.25">
      <c r="A70">
        <v>193</v>
      </c>
      <c r="B70" t="s">
        <v>265</v>
      </c>
      <c r="C70" s="114">
        <v>44652</v>
      </c>
      <c r="D70" s="26">
        <v>0</v>
      </c>
      <c r="E70" s="9">
        <f t="shared" si="0"/>
        <v>193</v>
      </c>
      <c r="F70" s="7"/>
      <c r="H70" s="7"/>
    </row>
    <row r="71" spans="1:8" ht="15" x14ac:dyDescent="0.25">
      <c r="A71">
        <v>194</v>
      </c>
      <c r="B71" t="s">
        <v>266</v>
      </c>
      <c r="C71" s="114">
        <v>44652</v>
      </c>
      <c r="D71" s="26">
        <v>0</v>
      </c>
      <c r="E71" s="9">
        <f t="shared" ref="E71:E134" si="1">A71</f>
        <v>194</v>
      </c>
      <c r="F71" s="7"/>
      <c r="H71" s="7"/>
    </row>
    <row r="72" spans="1:8" ht="15" x14ac:dyDescent="0.25">
      <c r="A72">
        <v>195</v>
      </c>
      <c r="B72" t="s">
        <v>267</v>
      </c>
      <c r="C72" s="114">
        <v>44652</v>
      </c>
      <c r="D72" s="26">
        <v>0</v>
      </c>
      <c r="E72" s="9">
        <f t="shared" si="1"/>
        <v>195</v>
      </c>
      <c r="F72" s="7"/>
      <c r="H72" s="7"/>
    </row>
    <row r="73" spans="1:8" ht="15" x14ac:dyDescent="0.25">
      <c r="A73">
        <v>196</v>
      </c>
      <c r="B73" t="s">
        <v>268</v>
      </c>
      <c r="C73" s="114">
        <v>44652</v>
      </c>
      <c r="D73" s="26">
        <v>0</v>
      </c>
      <c r="E73" s="9">
        <f t="shared" si="1"/>
        <v>196</v>
      </c>
      <c r="F73" s="7"/>
      <c r="H73" s="7"/>
    </row>
    <row r="74" spans="1:8" ht="15" x14ac:dyDescent="0.25">
      <c r="A74">
        <v>197</v>
      </c>
      <c r="B74" t="s">
        <v>269</v>
      </c>
      <c r="C74" s="114">
        <v>44652</v>
      </c>
      <c r="D74" s="26">
        <v>0</v>
      </c>
      <c r="E74" s="9">
        <f t="shared" si="1"/>
        <v>197</v>
      </c>
      <c r="F74" s="7"/>
      <c r="H74" s="7"/>
    </row>
    <row r="75" spans="1:8" ht="15" x14ac:dyDescent="0.25">
      <c r="A75">
        <v>198</v>
      </c>
      <c r="B75" t="s">
        <v>270</v>
      </c>
      <c r="C75" s="114">
        <v>44652</v>
      </c>
      <c r="D75" s="26">
        <v>0</v>
      </c>
      <c r="E75" s="9">
        <f t="shared" si="1"/>
        <v>198</v>
      </c>
      <c r="F75" s="7"/>
      <c r="G75" s="7"/>
      <c r="H75" s="7"/>
    </row>
    <row r="76" spans="1:8" ht="15" x14ac:dyDescent="0.25">
      <c r="A76">
        <v>199</v>
      </c>
      <c r="B76" t="s">
        <v>28</v>
      </c>
      <c r="C76" s="114">
        <v>44652</v>
      </c>
      <c r="D76" s="26">
        <v>56733.72</v>
      </c>
      <c r="E76" s="9">
        <f t="shared" si="1"/>
        <v>199</v>
      </c>
      <c r="F76" s="7"/>
      <c r="G76" s="7"/>
      <c r="H76" s="7"/>
    </row>
    <row r="77" spans="1:8" ht="15" x14ac:dyDescent="0.25">
      <c r="A77">
        <v>200</v>
      </c>
      <c r="B77" t="s">
        <v>271</v>
      </c>
      <c r="C77" s="114">
        <v>44652</v>
      </c>
      <c r="D77" s="26">
        <v>48033</v>
      </c>
      <c r="E77" s="9">
        <f t="shared" si="1"/>
        <v>200</v>
      </c>
      <c r="F77" s="7"/>
      <c r="H77" s="7"/>
    </row>
    <row r="78" spans="1:8" ht="15" x14ac:dyDescent="0.25">
      <c r="A78">
        <v>201</v>
      </c>
      <c r="B78" t="s">
        <v>272</v>
      </c>
      <c r="C78" s="114">
        <v>44652</v>
      </c>
      <c r="D78" s="26">
        <v>39774</v>
      </c>
      <c r="E78" s="9">
        <f t="shared" si="1"/>
        <v>201</v>
      </c>
      <c r="F78" s="7"/>
      <c r="H78" s="7"/>
    </row>
    <row r="79" spans="1:8" ht="15" x14ac:dyDescent="0.25">
      <c r="A79">
        <v>202</v>
      </c>
      <c r="B79" t="s">
        <v>29</v>
      </c>
      <c r="C79" s="114">
        <v>44652</v>
      </c>
      <c r="D79" s="26">
        <v>0</v>
      </c>
      <c r="E79" s="9">
        <f t="shared" si="1"/>
        <v>202</v>
      </c>
      <c r="F79" s="7"/>
      <c r="H79" s="7"/>
    </row>
    <row r="80" spans="1:8" ht="15" x14ac:dyDescent="0.25">
      <c r="A80">
        <v>203</v>
      </c>
      <c r="B80" t="s">
        <v>273</v>
      </c>
      <c r="C80" s="114">
        <v>44652</v>
      </c>
      <c r="D80" s="26">
        <v>0</v>
      </c>
      <c r="E80" s="9">
        <f t="shared" si="1"/>
        <v>203</v>
      </c>
      <c r="F80" s="7"/>
      <c r="H80" s="7"/>
    </row>
    <row r="81" spans="1:8" ht="15" x14ac:dyDescent="0.25">
      <c r="A81">
        <v>208</v>
      </c>
      <c r="B81" t="s">
        <v>30</v>
      </c>
      <c r="C81" s="114">
        <v>44652</v>
      </c>
      <c r="D81" s="26">
        <v>0</v>
      </c>
      <c r="E81" s="9">
        <f t="shared" si="1"/>
        <v>208</v>
      </c>
      <c r="F81" s="7"/>
      <c r="H81" s="7"/>
    </row>
    <row r="82" spans="1:8" ht="15" x14ac:dyDescent="0.25">
      <c r="A82">
        <v>209</v>
      </c>
      <c r="B82" t="s">
        <v>31</v>
      </c>
      <c r="C82" s="114">
        <v>44652</v>
      </c>
      <c r="D82" s="26">
        <v>0</v>
      </c>
      <c r="E82" s="9">
        <f t="shared" si="1"/>
        <v>209</v>
      </c>
      <c r="F82" s="7"/>
      <c r="H82" s="7"/>
    </row>
    <row r="83" spans="1:8" ht="15" x14ac:dyDescent="0.25">
      <c r="A83">
        <v>210</v>
      </c>
      <c r="B83" t="s">
        <v>274</v>
      </c>
      <c r="C83" s="114">
        <v>44652</v>
      </c>
      <c r="D83" s="26">
        <v>46464</v>
      </c>
      <c r="E83" s="9">
        <f t="shared" si="1"/>
        <v>210</v>
      </c>
      <c r="F83" s="7"/>
      <c r="H83" s="7"/>
    </row>
    <row r="84" spans="1:8" ht="15" x14ac:dyDescent="0.25">
      <c r="A84">
        <v>213</v>
      </c>
      <c r="B84" t="s">
        <v>275</v>
      </c>
      <c r="C84" s="114">
        <v>44652</v>
      </c>
      <c r="D84" s="26">
        <v>0</v>
      </c>
      <c r="E84" s="9">
        <f t="shared" si="1"/>
        <v>213</v>
      </c>
      <c r="F84" s="7"/>
      <c r="H84" s="7"/>
    </row>
    <row r="85" spans="1:8" ht="15" x14ac:dyDescent="0.25">
      <c r="A85">
        <v>214</v>
      </c>
      <c r="B85" t="s">
        <v>276</v>
      </c>
      <c r="C85" s="114">
        <v>44652</v>
      </c>
      <c r="D85" s="26">
        <v>0</v>
      </c>
      <c r="E85" s="9">
        <f t="shared" si="1"/>
        <v>214</v>
      </c>
      <c r="F85" s="7"/>
      <c r="H85" s="7"/>
    </row>
    <row r="86" spans="1:8" ht="15" x14ac:dyDescent="0.25">
      <c r="A86">
        <v>215</v>
      </c>
      <c r="B86" t="s">
        <v>32</v>
      </c>
      <c r="C86" s="114">
        <v>44652</v>
      </c>
      <c r="D86" s="26">
        <v>43725</v>
      </c>
      <c r="E86" s="9">
        <f t="shared" si="1"/>
        <v>215</v>
      </c>
      <c r="F86" s="7"/>
      <c r="H86" s="7"/>
    </row>
    <row r="87" spans="1:8" ht="15" x14ac:dyDescent="0.25">
      <c r="A87">
        <v>216</v>
      </c>
      <c r="B87" t="s">
        <v>33</v>
      </c>
      <c r="C87" s="114">
        <v>44652</v>
      </c>
      <c r="D87" s="26">
        <v>45006</v>
      </c>
      <c r="E87" s="9">
        <f t="shared" si="1"/>
        <v>216</v>
      </c>
      <c r="F87" s="7"/>
      <c r="H87" s="7"/>
    </row>
    <row r="88" spans="1:8" ht="15" x14ac:dyDescent="0.25">
      <c r="A88">
        <v>217</v>
      </c>
      <c r="B88" t="s">
        <v>277</v>
      </c>
      <c r="C88" s="114">
        <v>44652</v>
      </c>
      <c r="D88" s="26">
        <v>0</v>
      </c>
      <c r="E88" s="9">
        <f t="shared" si="1"/>
        <v>217</v>
      </c>
      <c r="F88" s="7"/>
      <c r="H88" s="7"/>
    </row>
    <row r="89" spans="1:8" ht="15" x14ac:dyDescent="0.25">
      <c r="A89">
        <v>218</v>
      </c>
      <c r="B89" t="s">
        <v>278</v>
      </c>
      <c r="C89" s="114">
        <v>44652</v>
      </c>
      <c r="D89" s="26">
        <v>0</v>
      </c>
      <c r="E89" s="9">
        <f t="shared" si="1"/>
        <v>218</v>
      </c>
      <c r="F89" s="7"/>
      <c r="H89" s="7"/>
    </row>
    <row r="90" spans="1:8" ht="15" x14ac:dyDescent="0.25">
      <c r="A90">
        <v>221</v>
      </c>
      <c r="B90" t="s">
        <v>279</v>
      </c>
      <c r="C90" s="114">
        <v>44652</v>
      </c>
      <c r="D90" s="26">
        <v>0</v>
      </c>
      <c r="E90" s="9">
        <f t="shared" si="1"/>
        <v>221</v>
      </c>
      <c r="F90" s="7"/>
      <c r="H90" s="7"/>
    </row>
    <row r="91" spans="1:8" ht="15" x14ac:dyDescent="0.25">
      <c r="A91">
        <v>222</v>
      </c>
      <c r="B91" t="s">
        <v>280</v>
      </c>
      <c r="C91" s="114">
        <v>44652</v>
      </c>
      <c r="D91" s="26">
        <v>0</v>
      </c>
      <c r="E91" s="9">
        <f t="shared" si="1"/>
        <v>222</v>
      </c>
      <c r="F91" s="7"/>
      <c r="H91" s="7"/>
    </row>
    <row r="92" spans="1:8" ht="15" x14ac:dyDescent="0.25">
      <c r="A92">
        <v>224</v>
      </c>
      <c r="B92" t="s">
        <v>281</v>
      </c>
      <c r="C92" s="114">
        <v>44652</v>
      </c>
      <c r="D92" s="26">
        <v>0</v>
      </c>
      <c r="E92" s="9">
        <f t="shared" si="1"/>
        <v>224</v>
      </c>
      <c r="F92" s="7"/>
      <c r="H92" s="7"/>
    </row>
    <row r="93" spans="1:8" ht="15" x14ac:dyDescent="0.25">
      <c r="A93">
        <v>230</v>
      </c>
      <c r="B93" t="s">
        <v>282</v>
      </c>
      <c r="C93" s="114">
        <v>44652</v>
      </c>
      <c r="D93" s="26">
        <v>0</v>
      </c>
      <c r="E93" s="9">
        <f t="shared" si="1"/>
        <v>230</v>
      </c>
      <c r="F93" s="7"/>
      <c r="H93" s="7"/>
    </row>
    <row r="94" spans="1:8" ht="15" x14ac:dyDescent="0.25">
      <c r="A94">
        <v>234</v>
      </c>
      <c r="B94" t="s">
        <v>283</v>
      </c>
      <c r="C94" s="114">
        <v>44652</v>
      </c>
      <c r="D94" s="26">
        <v>0</v>
      </c>
      <c r="E94" s="9">
        <f t="shared" si="1"/>
        <v>234</v>
      </c>
      <c r="F94" s="7"/>
      <c r="G94" s="7"/>
      <c r="H94" s="7"/>
    </row>
    <row r="95" spans="1:8" ht="15" x14ac:dyDescent="0.25">
      <c r="A95">
        <v>242</v>
      </c>
      <c r="B95" t="s">
        <v>34</v>
      </c>
      <c r="C95" s="114">
        <v>44652</v>
      </c>
      <c r="D95" s="26">
        <v>51678</v>
      </c>
      <c r="E95" s="9">
        <f t="shared" si="1"/>
        <v>242</v>
      </c>
      <c r="F95" s="7"/>
      <c r="G95" s="7"/>
      <c r="H95" s="7"/>
    </row>
    <row r="96" spans="1:8" ht="15" x14ac:dyDescent="0.25">
      <c r="A96">
        <v>251</v>
      </c>
      <c r="B96" t="s">
        <v>6</v>
      </c>
      <c r="C96" s="114">
        <v>44652</v>
      </c>
      <c r="D96" s="26">
        <v>53276</v>
      </c>
      <c r="E96" s="9">
        <f t="shared" si="1"/>
        <v>251</v>
      </c>
      <c r="F96" s="7"/>
      <c r="G96" s="7"/>
      <c r="H96" s="7"/>
    </row>
    <row r="97" spans="1:8" ht="15" x14ac:dyDescent="0.25">
      <c r="A97">
        <v>252</v>
      </c>
      <c r="B97" t="s">
        <v>5</v>
      </c>
      <c r="C97" s="114">
        <v>44652</v>
      </c>
      <c r="D97" s="26">
        <v>54918</v>
      </c>
      <c r="E97" s="9">
        <f t="shared" si="1"/>
        <v>252</v>
      </c>
      <c r="F97" s="7"/>
      <c r="G97" s="7"/>
      <c r="H97" s="7"/>
    </row>
    <row r="98" spans="1:8" ht="15" x14ac:dyDescent="0.25">
      <c r="A98">
        <v>253</v>
      </c>
      <c r="B98" t="s">
        <v>35</v>
      </c>
      <c r="C98" s="114">
        <v>44652</v>
      </c>
      <c r="D98" s="26">
        <v>56724</v>
      </c>
      <c r="E98" s="9">
        <f t="shared" si="1"/>
        <v>253</v>
      </c>
      <c r="F98" s="7"/>
      <c r="G98" s="7"/>
      <c r="H98" s="7"/>
    </row>
    <row r="99" spans="1:8" ht="15" x14ac:dyDescent="0.25">
      <c r="A99">
        <v>254</v>
      </c>
      <c r="B99" t="s">
        <v>36</v>
      </c>
      <c r="C99" s="114">
        <v>44652</v>
      </c>
      <c r="D99" s="26">
        <v>58679</v>
      </c>
      <c r="E99" s="9">
        <f t="shared" si="1"/>
        <v>254</v>
      </c>
      <c r="F99" s="7"/>
      <c r="G99" s="7"/>
      <c r="H99" s="7"/>
    </row>
    <row r="100" spans="1:8" ht="15" x14ac:dyDescent="0.25">
      <c r="A100">
        <v>255</v>
      </c>
      <c r="B100" t="s">
        <v>37</v>
      </c>
      <c r="C100" s="114">
        <v>44652</v>
      </c>
      <c r="D100" s="26">
        <v>60623</v>
      </c>
      <c r="E100" s="9">
        <f t="shared" si="1"/>
        <v>255</v>
      </c>
      <c r="F100" s="7"/>
      <c r="G100" s="7"/>
      <c r="H100" s="7"/>
    </row>
    <row r="101" spans="1:8" ht="15" x14ac:dyDescent="0.25">
      <c r="A101">
        <v>256</v>
      </c>
      <c r="B101" t="s">
        <v>38</v>
      </c>
      <c r="C101" s="114">
        <v>44652</v>
      </c>
      <c r="D101" s="26">
        <v>62268</v>
      </c>
      <c r="E101" s="9">
        <f t="shared" si="1"/>
        <v>256</v>
      </c>
      <c r="F101" s="7"/>
      <c r="G101" s="7"/>
      <c r="H101" s="7"/>
    </row>
    <row r="102" spans="1:8" ht="15" x14ac:dyDescent="0.25">
      <c r="A102">
        <v>257</v>
      </c>
      <c r="B102" t="s">
        <v>39</v>
      </c>
      <c r="C102" s="114">
        <v>44652</v>
      </c>
      <c r="D102" s="26">
        <v>64078</v>
      </c>
      <c r="E102" s="9">
        <f t="shared" si="1"/>
        <v>257</v>
      </c>
      <c r="F102" s="7"/>
      <c r="G102" s="7"/>
      <c r="H102" s="7"/>
    </row>
    <row r="103" spans="1:8" ht="15" x14ac:dyDescent="0.25">
      <c r="A103">
        <v>258</v>
      </c>
      <c r="B103" t="s">
        <v>40</v>
      </c>
      <c r="C103" s="114">
        <v>44652</v>
      </c>
      <c r="D103" s="26">
        <v>65879</v>
      </c>
      <c r="E103" s="9">
        <f t="shared" si="1"/>
        <v>258</v>
      </c>
      <c r="F103" s="7"/>
      <c r="G103" s="7"/>
      <c r="H103" s="7"/>
    </row>
    <row r="104" spans="1:8" ht="15" x14ac:dyDescent="0.25">
      <c r="A104">
        <v>259</v>
      </c>
      <c r="B104" t="s">
        <v>41</v>
      </c>
      <c r="C104" s="114">
        <v>44652</v>
      </c>
      <c r="D104" s="26">
        <v>67674</v>
      </c>
      <c r="E104" s="9">
        <f t="shared" si="1"/>
        <v>259</v>
      </c>
      <c r="F104" s="7"/>
      <c r="G104" s="7"/>
      <c r="H104" s="7"/>
    </row>
    <row r="105" spans="1:8" ht="15" x14ac:dyDescent="0.25">
      <c r="A105">
        <v>260</v>
      </c>
      <c r="B105" t="s">
        <v>42</v>
      </c>
      <c r="C105" s="114">
        <v>44652</v>
      </c>
      <c r="D105" s="26">
        <v>69478</v>
      </c>
      <c r="E105" s="9">
        <f t="shared" si="1"/>
        <v>260</v>
      </c>
      <c r="F105" s="7"/>
      <c r="G105" s="7"/>
      <c r="H105" s="7"/>
    </row>
    <row r="106" spans="1:8" ht="15" x14ac:dyDescent="0.25">
      <c r="A106">
        <v>261</v>
      </c>
      <c r="B106" t="s">
        <v>43</v>
      </c>
      <c r="C106" s="114">
        <v>44652</v>
      </c>
      <c r="D106" s="26">
        <v>72483</v>
      </c>
      <c r="E106" s="9">
        <f t="shared" si="1"/>
        <v>261</v>
      </c>
      <c r="F106" s="7"/>
      <c r="G106" s="7"/>
      <c r="H106" s="7"/>
    </row>
    <row r="107" spans="1:8" ht="15" x14ac:dyDescent="0.25">
      <c r="A107">
        <v>262</v>
      </c>
      <c r="B107" t="s">
        <v>44</v>
      </c>
      <c r="C107" s="114">
        <v>44652</v>
      </c>
      <c r="D107" s="26">
        <v>75486</v>
      </c>
      <c r="E107" s="9">
        <f t="shared" si="1"/>
        <v>262</v>
      </c>
      <c r="F107" s="7"/>
      <c r="G107" s="7"/>
      <c r="H107" s="7"/>
    </row>
    <row r="108" spans="1:8" ht="15" x14ac:dyDescent="0.25">
      <c r="A108">
        <v>263</v>
      </c>
      <c r="B108" t="s">
        <v>284</v>
      </c>
      <c r="C108" s="114">
        <v>44652</v>
      </c>
      <c r="D108" s="26">
        <v>78486</v>
      </c>
      <c r="E108" s="9">
        <f t="shared" si="1"/>
        <v>263</v>
      </c>
      <c r="F108" s="7"/>
      <c r="G108" s="7"/>
      <c r="H108" s="7"/>
    </row>
    <row r="109" spans="1:8" ht="15" x14ac:dyDescent="0.25">
      <c r="A109">
        <v>264</v>
      </c>
      <c r="B109" t="s">
        <v>45</v>
      </c>
      <c r="C109" s="114">
        <v>44652</v>
      </c>
      <c r="D109" s="26">
        <v>81485</v>
      </c>
      <c r="E109" s="9">
        <f t="shared" si="1"/>
        <v>264</v>
      </c>
      <c r="F109" s="7"/>
      <c r="G109" s="7"/>
      <c r="H109" s="7"/>
    </row>
    <row r="110" spans="1:8" ht="15" x14ac:dyDescent="0.25">
      <c r="A110">
        <v>265</v>
      </c>
      <c r="B110" t="s">
        <v>46</v>
      </c>
      <c r="C110" s="114">
        <v>44652</v>
      </c>
      <c r="D110" s="26">
        <v>85983</v>
      </c>
      <c r="E110" s="9">
        <f t="shared" si="1"/>
        <v>265</v>
      </c>
      <c r="F110" s="7"/>
      <c r="G110" s="7"/>
      <c r="H110" s="7"/>
    </row>
    <row r="111" spans="1:8" ht="15" x14ac:dyDescent="0.25">
      <c r="A111">
        <v>266</v>
      </c>
      <c r="B111" t="s">
        <v>47</v>
      </c>
      <c r="C111" s="114">
        <v>44652</v>
      </c>
      <c r="D111" s="26">
        <v>90483</v>
      </c>
      <c r="E111" s="9">
        <f t="shared" si="1"/>
        <v>266</v>
      </c>
      <c r="F111" s="7"/>
      <c r="G111" s="7"/>
      <c r="H111" s="7"/>
    </row>
    <row r="112" spans="1:8" ht="15" x14ac:dyDescent="0.25">
      <c r="A112">
        <v>267</v>
      </c>
      <c r="B112" t="s">
        <v>48</v>
      </c>
      <c r="C112" s="114">
        <v>44652</v>
      </c>
      <c r="D112" s="26">
        <v>94063</v>
      </c>
      <c r="E112" s="9">
        <f t="shared" si="1"/>
        <v>267</v>
      </c>
      <c r="F112" s="7"/>
      <c r="G112" s="7"/>
      <c r="H112" s="7"/>
    </row>
    <row r="113" spans="1:8" ht="15" x14ac:dyDescent="0.25">
      <c r="A113">
        <v>268</v>
      </c>
      <c r="B113" t="s">
        <v>49</v>
      </c>
      <c r="C113" s="114">
        <v>44652</v>
      </c>
      <c r="D113" s="26">
        <v>98430</v>
      </c>
      <c r="E113" s="9">
        <f t="shared" si="1"/>
        <v>268</v>
      </c>
      <c r="F113" s="7"/>
      <c r="G113" s="7"/>
      <c r="H113" s="7"/>
    </row>
    <row r="114" spans="1:8" ht="15" x14ac:dyDescent="0.25">
      <c r="A114">
        <v>269</v>
      </c>
      <c r="B114" t="s">
        <v>50</v>
      </c>
      <c r="C114" s="114">
        <v>44652</v>
      </c>
      <c r="D114" s="26">
        <v>102800</v>
      </c>
      <c r="E114" s="9">
        <f t="shared" si="1"/>
        <v>269</v>
      </c>
      <c r="F114" s="7"/>
      <c r="G114" s="7"/>
      <c r="H114" s="7"/>
    </row>
    <row r="115" spans="1:8" ht="15" x14ac:dyDescent="0.25">
      <c r="A115">
        <v>271</v>
      </c>
      <c r="B115" t="s">
        <v>0</v>
      </c>
      <c r="C115" s="114">
        <v>44652</v>
      </c>
      <c r="D115" s="26">
        <v>46974</v>
      </c>
      <c r="E115" s="9">
        <f t="shared" si="1"/>
        <v>271</v>
      </c>
      <c r="F115" s="7"/>
      <c r="G115" s="7"/>
      <c r="H115" s="7"/>
    </row>
    <row r="116" spans="1:8" ht="15" x14ac:dyDescent="0.25">
      <c r="A116">
        <v>272</v>
      </c>
      <c r="B116" t="s">
        <v>51</v>
      </c>
      <c r="C116" s="114">
        <v>44652</v>
      </c>
      <c r="D116" s="26">
        <v>48912</v>
      </c>
      <c r="E116" s="9">
        <f t="shared" si="1"/>
        <v>272</v>
      </c>
      <c r="F116" s="7"/>
      <c r="G116" s="7"/>
      <c r="H116" s="7"/>
    </row>
    <row r="117" spans="1:8" ht="15" x14ac:dyDescent="0.25">
      <c r="A117">
        <v>273</v>
      </c>
      <c r="B117" t="s">
        <v>52</v>
      </c>
      <c r="C117" s="114">
        <v>44652</v>
      </c>
      <c r="D117" s="26">
        <v>50873</v>
      </c>
      <c r="E117" s="9">
        <f t="shared" si="1"/>
        <v>273</v>
      </c>
      <c r="F117" s="7"/>
      <c r="G117" s="7"/>
      <c r="H117" s="7"/>
    </row>
    <row r="118" spans="1:8" ht="15" x14ac:dyDescent="0.25">
      <c r="A118">
        <v>274</v>
      </c>
      <c r="B118" t="s">
        <v>53</v>
      </c>
      <c r="C118" s="114">
        <v>44652</v>
      </c>
      <c r="D118" s="26">
        <v>52823</v>
      </c>
      <c r="E118" s="9">
        <f t="shared" si="1"/>
        <v>274</v>
      </c>
      <c r="F118" s="7"/>
      <c r="G118" s="7"/>
      <c r="H118" s="7"/>
    </row>
    <row r="119" spans="1:8" ht="15" x14ac:dyDescent="0.25">
      <c r="A119">
        <v>275</v>
      </c>
      <c r="B119" t="s">
        <v>54</v>
      </c>
      <c r="C119" s="114">
        <v>44652</v>
      </c>
      <c r="D119" s="26">
        <v>54780</v>
      </c>
      <c r="E119" s="9">
        <f t="shared" si="1"/>
        <v>275</v>
      </c>
      <c r="F119" s="7"/>
      <c r="G119" s="7"/>
      <c r="H119" s="7"/>
    </row>
    <row r="120" spans="1:8" ht="15" x14ac:dyDescent="0.25">
      <c r="A120">
        <v>276</v>
      </c>
      <c r="B120" t="s">
        <v>55</v>
      </c>
      <c r="C120" s="114">
        <v>44652</v>
      </c>
      <c r="D120" s="26">
        <v>56756</v>
      </c>
      <c r="E120" s="9">
        <f t="shared" si="1"/>
        <v>276</v>
      </c>
      <c r="F120" s="7"/>
      <c r="G120" s="7"/>
      <c r="H120" s="7"/>
    </row>
    <row r="121" spans="1:8" ht="15" x14ac:dyDescent="0.25">
      <c r="A121">
        <v>277</v>
      </c>
      <c r="B121" t="s">
        <v>56</v>
      </c>
      <c r="C121" s="114">
        <v>44652</v>
      </c>
      <c r="D121" s="26">
        <v>58679</v>
      </c>
      <c r="E121" s="9">
        <f t="shared" si="1"/>
        <v>277</v>
      </c>
      <c r="F121" s="7"/>
      <c r="G121" s="7"/>
      <c r="H121" s="7"/>
    </row>
    <row r="122" spans="1:8" ht="15" x14ac:dyDescent="0.25">
      <c r="A122">
        <v>278</v>
      </c>
      <c r="B122" t="s">
        <v>57</v>
      </c>
      <c r="C122" s="114">
        <v>44652</v>
      </c>
      <c r="D122" s="26">
        <v>60623</v>
      </c>
      <c r="E122" s="9">
        <f t="shared" si="1"/>
        <v>278</v>
      </c>
      <c r="F122" s="7"/>
      <c r="G122" s="7"/>
      <c r="H122" s="7"/>
    </row>
    <row r="123" spans="1:8" ht="15" x14ac:dyDescent="0.25">
      <c r="A123">
        <v>281</v>
      </c>
      <c r="B123" t="s">
        <v>285</v>
      </c>
      <c r="C123" s="114">
        <v>44652</v>
      </c>
      <c r="D123" s="26">
        <v>44421</v>
      </c>
      <c r="E123" s="9">
        <f t="shared" si="1"/>
        <v>281</v>
      </c>
      <c r="F123" s="7"/>
      <c r="G123" s="7"/>
      <c r="H123" s="7"/>
    </row>
    <row r="124" spans="1:8" ht="15" x14ac:dyDescent="0.25">
      <c r="A124">
        <v>282</v>
      </c>
      <c r="B124" t="s">
        <v>58</v>
      </c>
      <c r="C124" s="114">
        <v>44652</v>
      </c>
      <c r="D124" s="26">
        <v>45916</v>
      </c>
      <c r="E124" s="9">
        <f t="shared" si="1"/>
        <v>282</v>
      </c>
      <c r="F124" s="7"/>
      <c r="G124" s="7"/>
      <c r="H124" s="7"/>
    </row>
    <row r="125" spans="1:8" ht="15" x14ac:dyDescent="0.25">
      <c r="A125">
        <v>283</v>
      </c>
      <c r="B125" t="s">
        <v>59</v>
      </c>
      <c r="C125" s="114">
        <v>44652</v>
      </c>
      <c r="D125" s="26">
        <v>46974</v>
      </c>
      <c r="E125" s="9">
        <f t="shared" si="1"/>
        <v>283</v>
      </c>
      <c r="F125" s="7"/>
      <c r="G125" s="7"/>
      <c r="H125" s="7"/>
    </row>
    <row r="126" spans="1:8" ht="15" x14ac:dyDescent="0.25">
      <c r="A126">
        <v>284</v>
      </c>
      <c r="B126" t="s">
        <v>60</v>
      </c>
      <c r="C126" s="114">
        <v>44652</v>
      </c>
      <c r="D126" s="26">
        <v>48912</v>
      </c>
      <c r="E126" s="9">
        <f t="shared" si="1"/>
        <v>284</v>
      </c>
      <c r="F126" s="7"/>
      <c r="G126" s="7"/>
      <c r="H126" s="7"/>
    </row>
    <row r="127" spans="1:8" ht="15" x14ac:dyDescent="0.25">
      <c r="A127">
        <v>285</v>
      </c>
      <c r="B127" t="s">
        <v>61</v>
      </c>
      <c r="C127" s="114">
        <v>44652</v>
      </c>
      <c r="D127" s="26">
        <v>50873</v>
      </c>
      <c r="E127" s="9">
        <f t="shared" si="1"/>
        <v>285</v>
      </c>
      <c r="F127" s="7"/>
      <c r="G127" s="7"/>
      <c r="H127" s="7"/>
    </row>
    <row r="128" spans="1:8" ht="15" x14ac:dyDescent="0.25">
      <c r="A128">
        <v>286</v>
      </c>
      <c r="B128" t="s">
        <v>62</v>
      </c>
      <c r="C128" s="114">
        <v>44652</v>
      </c>
      <c r="D128" s="26">
        <v>52823</v>
      </c>
      <c r="E128" s="9">
        <f t="shared" si="1"/>
        <v>286</v>
      </c>
      <c r="F128" s="7"/>
      <c r="G128" s="7"/>
      <c r="H128" s="7"/>
    </row>
    <row r="129" spans="1:8" ht="15" x14ac:dyDescent="0.25">
      <c r="A129">
        <v>291</v>
      </c>
      <c r="B129" t="s">
        <v>2</v>
      </c>
      <c r="C129" s="114">
        <v>44652</v>
      </c>
      <c r="D129" s="26">
        <v>53276</v>
      </c>
      <c r="E129" s="9">
        <f t="shared" si="1"/>
        <v>291</v>
      </c>
      <c r="F129" s="7"/>
      <c r="G129" s="7"/>
      <c r="H129" s="7"/>
    </row>
    <row r="130" spans="1:8" ht="15" x14ac:dyDescent="0.25">
      <c r="A130">
        <v>292</v>
      </c>
      <c r="B130" t="s">
        <v>63</v>
      </c>
      <c r="C130" s="114">
        <v>44652</v>
      </c>
      <c r="D130" s="26">
        <v>54918</v>
      </c>
      <c r="E130" s="9">
        <f t="shared" si="1"/>
        <v>292</v>
      </c>
      <c r="F130" s="7"/>
      <c r="G130" s="7"/>
      <c r="H130" s="7"/>
    </row>
    <row r="131" spans="1:8" ht="15" x14ac:dyDescent="0.25">
      <c r="A131">
        <v>293</v>
      </c>
      <c r="B131" t="s">
        <v>64</v>
      </c>
      <c r="C131" s="114">
        <v>44652</v>
      </c>
      <c r="D131" s="26">
        <v>56724</v>
      </c>
      <c r="E131" s="9">
        <f t="shared" si="1"/>
        <v>293</v>
      </c>
      <c r="F131" s="7"/>
      <c r="G131" s="7"/>
      <c r="H131" s="7"/>
    </row>
    <row r="132" spans="1:8" ht="15" x14ac:dyDescent="0.25">
      <c r="A132">
        <v>294</v>
      </c>
      <c r="B132" t="s">
        <v>65</v>
      </c>
      <c r="C132" s="114">
        <v>44652</v>
      </c>
      <c r="D132" s="26">
        <v>58679</v>
      </c>
      <c r="E132" s="9">
        <f t="shared" si="1"/>
        <v>294</v>
      </c>
      <c r="F132" s="7"/>
      <c r="G132" s="7"/>
      <c r="H132" s="7"/>
    </row>
    <row r="133" spans="1:8" ht="15" x14ac:dyDescent="0.25">
      <c r="A133">
        <v>295</v>
      </c>
      <c r="B133" t="s">
        <v>66</v>
      </c>
      <c r="C133" s="114">
        <v>44652</v>
      </c>
      <c r="D133" s="26">
        <v>60623</v>
      </c>
      <c r="E133" s="9">
        <f t="shared" si="1"/>
        <v>295</v>
      </c>
      <c r="F133" s="7"/>
      <c r="G133" s="7"/>
      <c r="H133" s="7"/>
    </row>
    <row r="134" spans="1:8" ht="15" x14ac:dyDescent="0.25">
      <c r="A134">
        <v>296</v>
      </c>
      <c r="B134" t="s">
        <v>67</v>
      </c>
      <c r="C134" s="114">
        <v>44652</v>
      </c>
      <c r="D134" s="26">
        <v>62268</v>
      </c>
      <c r="E134" s="9">
        <f t="shared" si="1"/>
        <v>296</v>
      </c>
      <c r="F134" s="7"/>
      <c r="G134" s="7"/>
      <c r="H134" s="7"/>
    </row>
    <row r="135" spans="1:8" ht="15" x14ac:dyDescent="0.25">
      <c r="A135">
        <v>297</v>
      </c>
      <c r="B135" t="s">
        <v>68</v>
      </c>
      <c r="C135" s="114">
        <v>44652</v>
      </c>
      <c r="D135" s="26">
        <v>64078</v>
      </c>
      <c r="E135" s="9">
        <f t="shared" ref="E135:E198" si="2">A135</f>
        <v>297</v>
      </c>
      <c r="F135" s="7"/>
      <c r="G135" s="7"/>
      <c r="H135" s="7"/>
    </row>
    <row r="136" spans="1:8" ht="15" x14ac:dyDescent="0.25">
      <c r="A136">
        <v>298</v>
      </c>
      <c r="B136" t="s">
        <v>4</v>
      </c>
      <c r="C136" s="114">
        <v>44652</v>
      </c>
      <c r="D136" s="26">
        <v>65879</v>
      </c>
      <c r="E136" s="9">
        <f t="shared" si="2"/>
        <v>298</v>
      </c>
      <c r="F136" s="7"/>
      <c r="G136" s="7"/>
      <c r="H136" s="7"/>
    </row>
    <row r="137" spans="1:8" ht="15" x14ac:dyDescent="0.25">
      <c r="A137">
        <v>299</v>
      </c>
      <c r="B137" t="s">
        <v>69</v>
      </c>
      <c r="C137" s="114">
        <v>44652</v>
      </c>
      <c r="D137" s="26">
        <v>67674</v>
      </c>
      <c r="E137" s="9">
        <f t="shared" si="2"/>
        <v>299</v>
      </c>
      <c r="F137" s="7"/>
      <c r="G137" s="7"/>
      <c r="H137" s="7"/>
    </row>
    <row r="138" spans="1:8" ht="15" x14ac:dyDescent="0.25">
      <c r="A138">
        <v>300</v>
      </c>
      <c r="B138" t="s">
        <v>70</v>
      </c>
      <c r="C138" s="114">
        <v>44652</v>
      </c>
      <c r="D138" s="26">
        <v>69478</v>
      </c>
      <c r="E138" s="9">
        <f t="shared" si="2"/>
        <v>300</v>
      </c>
      <c r="F138" s="7"/>
      <c r="G138" s="7"/>
      <c r="H138" s="7"/>
    </row>
    <row r="139" spans="1:8" ht="15" x14ac:dyDescent="0.25">
      <c r="A139">
        <v>301</v>
      </c>
      <c r="B139" t="s">
        <v>71</v>
      </c>
      <c r="C139" s="114">
        <v>44652</v>
      </c>
      <c r="D139" s="26">
        <v>72483</v>
      </c>
      <c r="E139" s="9">
        <f t="shared" si="2"/>
        <v>301</v>
      </c>
      <c r="F139" s="7"/>
      <c r="G139" s="7"/>
      <c r="H139" s="7"/>
    </row>
    <row r="140" spans="1:8" ht="15" x14ac:dyDescent="0.25">
      <c r="A140">
        <v>302</v>
      </c>
      <c r="B140" t="s">
        <v>72</v>
      </c>
      <c r="C140" s="114">
        <v>44652</v>
      </c>
      <c r="D140" s="26">
        <v>75486</v>
      </c>
      <c r="E140" s="9">
        <f t="shared" si="2"/>
        <v>302</v>
      </c>
      <c r="F140" s="7"/>
      <c r="G140" s="7"/>
      <c r="H140" s="7"/>
    </row>
    <row r="141" spans="1:8" ht="15" x14ac:dyDescent="0.25">
      <c r="A141">
        <v>303</v>
      </c>
      <c r="B141" t="s">
        <v>73</v>
      </c>
      <c r="C141" s="114">
        <v>44652</v>
      </c>
      <c r="D141" s="26">
        <v>78486</v>
      </c>
      <c r="E141" s="9">
        <f t="shared" si="2"/>
        <v>303</v>
      </c>
      <c r="F141" s="7"/>
      <c r="G141" s="7"/>
      <c r="H141" s="7"/>
    </row>
    <row r="142" spans="1:8" ht="15" x14ac:dyDescent="0.25">
      <c r="A142">
        <v>304</v>
      </c>
      <c r="B142" t="s">
        <v>74</v>
      </c>
      <c r="C142" s="114">
        <v>44652</v>
      </c>
      <c r="D142" s="26">
        <v>81485</v>
      </c>
      <c r="E142" s="9">
        <f t="shared" si="2"/>
        <v>304</v>
      </c>
      <c r="F142" s="7"/>
      <c r="G142" s="7"/>
      <c r="H142" s="7"/>
    </row>
    <row r="143" spans="1:8" ht="15" x14ac:dyDescent="0.25">
      <c r="A143">
        <v>305</v>
      </c>
      <c r="B143" t="s">
        <v>75</v>
      </c>
      <c r="C143" s="114">
        <v>44652</v>
      </c>
      <c r="D143" s="26">
        <v>85983</v>
      </c>
      <c r="E143" s="9">
        <f t="shared" si="2"/>
        <v>305</v>
      </c>
      <c r="F143" s="7"/>
      <c r="G143" s="7"/>
      <c r="H143" s="7"/>
    </row>
    <row r="144" spans="1:8" ht="15" x14ac:dyDescent="0.25">
      <c r="A144">
        <v>306</v>
      </c>
      <c r="B144" t="s">
        <v>76</v>
      </c>
      <c r="C144" s="114">
        <v>44652</v>
      </c>
      <c r="D144" s="26">
        <v>90483</v>
      </c>
      <c r="E144" s="9">
        <f t="shared" si="2"/>
        <v>306</v>
      </c>
      <c r="F144" s="7"/>
      <c r="G144" s="7"/>
      <c r="H144" s="7"/>
    </row>
    <row r="145" spans="1:8" ht="15" x14ac:dyDescent="0.25">
      <c r="A145">
        <v>307</v>
      </c>
      <c r="B145" t="s">
        <v>77</v>
      </c>
      <c r="C145" s="114">
        <v>44652</v>
      </c>
      <c r="D145" s="26">
        <v>94063</v>
      </c>
      <c r="E145" s="9">
        <f t="shared" si="2"/>
        <v>307</v>
      </c>
      <c r="F145" s="7"/>
      <c r="G145" s="7"/>
      <c r="H145" s="7"/>
    </row>
    <row r="146" spans="1:8" ht="15" x14ac:dyDescent="0.25">
      <c r="A146">
        <v>308</v>
      </c>
      <c r="B146" t="s">
        <v>78</v>
      </c>
      <c r="C146" s="114">
        <v>44652</v>
      </c>
      <c r="D146" s="26">
        <v>98430</v>
      </c>
      <c r="E146" s="9">
        <f t="shared" si="2"/>
        <v>308</v>
      </c>
      <c r="F146" s="7"/>
      <c r="G146" s="7"/>
      <c r="H146" s="7"/>
    </row>
    <row r="147" spans="1:8" ht="15" x14ac:dyDescent="0.25">
      <c r="A147">
        <v>309</v>
      </c>
      <c r="B147" t="s">
        <v>79</v>
      </c>
      <c r="C147" s="114">
        <v>44652</v>
      </c>
      <c r="D147" s="26">
        <v>102800</v>
      </c>
      <c r="E147" s="9">
        <f t="shared" si="2"/>
        <v>309</v>
      </c>
      <c r="F147" s="7"/>
      <c r="G147" s="7"/>
      <c r="H147" s="7"/>
    </row>
    <row r="148" spans="1:8" ht="15" x14ac:dyDescent="0.25">
      <c r="A148">
        <v>418</v>
      </c>
      <c r="B148" t="s">
        <v>80</v>
      </c>
      <c r="C148" s="114">
        <v>44652</v>
      </c>
      <c r="D148" s="26"/>
      <c r="E148" s="9">
        <f t="shared" si="2"/>
        <v>418</v>
      </c>
      <c r="F148" s="7"/>
      <c r="G148" s="7"/>
      <c r="H148" s="7"/>
    </row>
    <row r="149" spans="1:8" ht="15" x14ac:dyDescent="0.25">
      <c r="A149">
        <v>422</v>
      </c>
      <c r="B149" t="s">
        <v>81</v>
      </c>
      <c r="C149" s="114">
        <v>44652</v>
      </c>
      <c r="D149" s="26">
        <v>21409</v>
      </c>
      <c r="E149" s="9">
        <f t="shared" si="2"/>
        <v>422</v>
      </c>
      <c r="F149" s="7"/>
      <c r="G149" s="7"/>
      <c r="H149" s="7"/>
    </row>
    <row r="150" spans="1:8" ht="15" x14ac:dyDescent="0.25">
      <c r="A150">
        <v>430</v>
      </c>
      <c r="B150" t="s">
        <v>286</v>
      </c>
      <c r="C150" s="114">
        <v>44652</v>
      </c>
      <c r="D150" s="26">
        <v>9223.7870975675687</v>
      </c>
      <c r="E150" s="9">
        <f t="shared" si="2"/>
        <v>430</v>
      </c>
      <c r="F150" s="7"/>
      <c r="G150" s="7"/>
      <c r="H150" s="7"/>
    </row>
    <row r="151" spans="1:8" ht="15" x14ac:dyDescent="0.25">
      <c r="A151">
        <v>431</v>
      </c>
      <c r="B151" t="s">
        <v>287</v>
      </c>
      <c r="C151" s="114">
        <v>44652</v>
      </c>
      <c r="D151" s="26">
        <v>13835.680646351353</v>
      </c>
      <c r="E151" s="9">
        <f t="shared" si="2"/>
        <v>431</v>
      </c>
      <c r="F151" s="7"/>
      <c r="G151" s="7"/>
      <c r="H151" s="7"/>
    </row>
    <row r="152" spans="1:8" ht="15" x14ac:dyDescent="0.25">
      <c r="A152">
        <v>432</v>
      </c>
      <c r="B152" t="s">
        <v>288</v>
      </c>
      <c r="C152" s="114">
        <v>44652</v>
      </c>
      <c r="D152" s="26">
        <v>12407.520648600001</v>
      </c>
      <c r="E152" s="9">
        <f t="shared" si="2"/>
        <v>432</v>
      </c>
      <c r="F152" s="7"/>
      <c r="G152" s="7"/>
      <c r="H152" s="7"/>
    </row>
    <row r="153" spans="1:8" ht="15" x14ac:dyDescent="0.25">
      <c r="A153">
        <v>433</v>
      </c>
      <c r="B153" t="s">
        <v>289</v>
      </c>
      <c r="C153" s="114">
        <v>44652</v>
      </c>
      <c r="D153" s="26">
        <v>17370.52890804</v>
      </c>
      <c r="E153" s="9">
        <f t="shared" si="2"/>
        <v>433</v>
      </c>
      <c r="F153" s="7"/>
      <c r="G153" s="7"/>
      <c r="H153" s="7"/>
    </row>
    <row r="154" spans="1:8" ht="15" x14ac:dyDescent="0.25">
      <c r="A154">
        <v>434</v>
      </c>
      <c r="B154" t="s">
        <v>290</v>
      </c>
      <c r="C154" s="114">
        <v>44652</v>
      </c>
      <c r="D154" s="26">
        <v>19852.033037760004</v>
      </c>
      <c r="E154" s="9">
        <f t="shared" si="2"/>
        <v>434</v>
      </c>
      <c r="F154" s="7"/>
      <c r="G154" s="7"/>
      <c r="H154" s="7"/>
    </row>
    <row r="155" spans="1:8" ht="15" x14ac:dyDescent="0.25">
      <c r="A155">
        <v>435</v>
      </c>
      <c r="B155" t="s">
        <v>291</v>
      </c>
      <c r="C155" s="114">
        <v>44652</v>
      </c>
      <c r="D155" s="26">
        <v>22333.537167480001</v>
      </c>
      <c r="E155" s="9">
        <f t="shared" si="2"/>
        <v>435</v>
      </c>
      <c r="F155" s="7"/>
      <c r="G155" s="7"/>
      <c r="H155" s="7"/>
    </row>
    <row r="156" spans="1:8" ht="15" x14ac:dyDescent="0.25">
      <c r="A156">
        <v>436</v>
      </c>
      <c r="B156" t="s">
        <v>292</v>
      </c>
      <c r="C156" s="114">
        <v>44652</v>
      </c>
      <c r="D156" s="26">
        <v>17683.280999999999</v>
      </c>
      <c r="E156" s="9">
        <f t="shared" si="2"/>
        <v>436</v>
      </c>
      <c r="F156" s="7"/>
      <c r="G156" s="7"/>
      <c r="H156" s="7"/>
    </row>
    <row r="157" spans="1:8" ht="15" x14ac:dyDescent="0.25">
      <c r="A157">
        <v>440</v>
      </c>
      <c r="B157" t="s">
        <v>82</v>
      </c>
      <c r="C157" s="114">
        <v>44652</v>
      </c>
      <c r="D157" s="26">
        <v>24375</v>
      </c>
      <c r="E157" s="9">
        <f t="shared" si="2"/>
        <v>440</v>
      </c>
      <c r="F157" s="7"/>
      <c r="G157" s="7"/>
      <c r="H157" s="7"/>
    </row>
    <row r="158" spans="1:8" ht="15" x14ac:dyDescent="0.25">
      <c r="A158">
        <v>491</v>
      </c>
      <c r="B158" t="s">
        <v>83</v>
      </c>
      <c r="C158" s="114">
        <v>44652</v>
      </c>
      <c r="D158" s="26">
        <v>20901</v>
      </c>
      <c r="E158" s="9">
        <f t="shared" si="2"/>
        <v>491</v>
      </c>
      <c r="F158" s="7"/>
      <c r="G158" s="7"/>
      <c r="H158" s="7"/>
    </row>
    <row r="159" spans="1:8" ht="15" x14ac:dyDescent="0.25">
      <c r="A159">
        <v>492</v>
      </c>
      <c r="B159" t="s">
        <v>84</v>
      </c>
      <c r="C159" s="114">
        <v>44652</v>
      </c>
      <c r="D159" s="26">
        <v>21409</v>
      </c>
      <c r="E159" s="9">
        <f t="shared" si="2"/>
        <v>492</v>
      </c>
      <c r="F159" s="7"/>
      <c r="G159" s="7"/>
      <c r="H159" s="7"/>
    </row>
    <row r="160" spans="1:8" ht="15" x14ac:dyDescent="0.25">
      <c r="A160">
        <v>493</v>
      </c>
      <c r="B160" t="s">
        <v>85</v>
      </c>
      <c r="C160" s="114">
        <v>44652</v>
      </c>
      <c r="D160" s="26">
        <v>21409</v>
      </c>
      <c r="E160" s="9">
        <f t="shared" si="2"/>
        <v>493</v>
      </c>
      <c r="F160" s="7"/>
      <c r="G160" s="7"/>
      <c r="H160" s="7"/>
    </row>
    <row r="161" spans="1:8" ht="15" x14ac:dyDescent="0.25">
      <c r="A161">
        <v>494</v>
      </c>
      <c r="B161" t="s">
        <v>86</v>
      </c>
      <c r="C161" s="114">
        <v>44652</v>
      </c>
      <c r="D161" s="26">
        <v>21409</v>
      </c>
      <c r="E161" s="9">
        <f t="shared" si="2"/>
        <v>494</v>
      </c>
      <c r="F161" s="7"/>
      <c r="G161" s="7"/>
      <c r="H161" s="7"/>
    </row>
    <row r="162" spans="1:8" ht="15" x14ac:dyDescent="0.25">
      <c r="A162">
        <v>501</v>
      </c>
      <c r="B162" t="s">
        <v>293</v>
      </c>
      <c r="C162" s="114">
        <v>44652</v>
      </c>
      <c r="D162" s="26">
        <v>24102</v>
      </c>
      <c r="E162" s="9">
        <f t="shared" si="2"/>
        <v>501</v>
      </c>
      <c r="F162" s="7"/>
      <c r="H162" s="7"/>
    </row>
    <row r="163" spans="1:8" ht="15" x14ac:dyDescent="0.25">
      <c r="A163">
        <v>502</v>
      </c>
      <c r="B163" t="s">
        <v>87</v>
      </c>
      <c r="C163" s="114">
        <v>44652</v>
      </c>
      <c r="D163" s="26">
        <v>21006</v>
      </c>
      <c r="E163" s="9">
        <f t="shared" si="2"/>
        <v>502</v>
      </c>
      <c r="F163" s="7"/>
      <c r="H163" s="7"/>
    </row>
    <row r="164" spans="1:8" ht="15" x14ac:dyDescent="0.25">
      <c r="A164">
        <v>503</v>
      </c>
      <c r="B164" t="s">
        <v>294</v>
      </c>
      <c r="C164" s="114">
        <v>44652</v>
      </c>
      <c r="D164" s="26">
        <v>20062</v>
      </c>
      <c r="E164" s="9">
        <f t="shared" si="2"/>
        <v>503</v>
      </c>
      <c r="F164" s="7"/>
      <c r="H164" s="7"/>
    </row>
    <row r="165" spans="1:8" ht="15" x14ac:dyDescent="0.25">
      <c r="A165">
        <v>504</v>
      </c>
      <c r="B165" t="s">
        <v>781</v>
      </c>
      <c r="C165" s="114">
        <v>44652</v>
      </c>
      <c r="D165" s="26">
        <v>20337</v>
      </c>
      <c r="E165" s="9">
        <f t="shared" si="2"/>
        <v>504</v>
      </c>
      <c r="F165" s="7"/>
      <c r="H165" s="7"/>
    </row>
    <row r="166" spans="1:8" ht="15" x14ac:dyDescent="0.25">
      <c r="A166">
        <v>507</v>
      </c>
      <c r="B166" t="s">
        <v>88</v>
      </c>
      <c r="C166" s="114">
        <v>44652</v>
      </c>
      <c r="D166" s="26">
        <v>21409</v>
      </c>
      <c r="E166" s="9">
        <f t="shared" si="2"/>
        <v>507</v>
      </c>
      <c r="F166" s="7"/>
      <c r="H166" s="7"/>
    </row>
    <row r="167" spans="1:8" ht="15" x14ac:dyDescent="0.25">
      <c r="A167">
        <v>570</v>
      </c>
      <c r="B167" t="s">
        <v>89</v>
      </c>
      <c r="C167" s="114">
        <v>44652</v>
      </c>
      <c r="D167" s="26">
        <v>0</v>
      </c>
      <c r="E167" s="9">
        <f t="shared" si="2"/>
        <v>570</v>
      </c>
      <c r="F167" s="7"/>
      <c r="H167" s="7"/>
    </row>
    <row r="168" spans="1:8" ht="15" x14ac:dyDescent="0.25">
      <c r="A168">
        <v>572</v>
      </c>
      <c r="B168" t="s">
        <v>90</v>
      </c>
      <c r="C168" s="114">
        <v>44652</v>
      </c>
      <c r="D168" s="26">
        <v>76562</v>
      </c>
      <c r="E168" s="9">
        <f t="shared" si="2"/>
        <v>572</v>
      </c>
      <c r="F168" s="7"/>
      <c r="H168" s="7"/>
    </row>
    <row r="169" spans="1:8" ht="15" x14ac:dyDescent="0.25">
      <c r="A169">
        <v>573</v>
      </c>
      <c r="B169" t="s">
        <v>91</v>
      </c>
      <c r="C169" s="114">
        <v>44652</v>
      </c>
      <c r="D169" s="26">
        <v>0</v>
      </c>
      <c r="E169" s="9">
        <f t="shared" si="2"/>
        <v>573</v>
      </c>
      <c r="F169" s="7"/>
      <c r="H169" s="7"/>
    </row>
    <row r="170" spans="1:8" ht="15" x14ac:dyDescent="0.25">
      <c r="A170">
        <v>575</v>
      </c>
      <c r="B170" t="s">
        <v>92</v>
      </c>
      <c r="C170" s="114">
        <v>44652</v>
      </c>
      <c r="D170" s="26">
        <v>0</v>
      </c>
      <c r="E170" s="9">
        <f t="shared" si="2"/>
        <v>575</v>
      </c>
      <c r="F170" s="7"/>
      <c r="H170" s="7"/>
    </row>
    <row r="171" spans="1:8" ht="15" x14ac:dyDescent="0.25">
      <c r="A171">
        <v>576</v>
      </c>
      <c r="B171" t="s">
        <v>93</v>
      </c>
      <c r="C171" s="114">
        <v>44652</v>
      </c>
      <c r="D171" s="26">
        <v>0</v>
      </c>
      <c r="E171" s="9">
        <f t="shared" si="2"/>
        <v>576</v>
      </c>
      <c r="F171" s="7"/>
      <c r="H171" s="7"/>
    </row>
    <row r="172" spans="1:8" ht="15" x14ac:dyDescent="0.25">
      <c r="A172">
        <v>577</v>
      </c>
      <c r="B172" t="s">
        <v>295</v>
      </c>
      <c r="C172" s="114">
        <v>44652</v>
      </c>
      <c r="D172" s="26">
        <v>0</v>
      </c>
      <c r="E172" s="9">
        <f t="shared" si="2"/>
        <v>577</v>
      </c>
      <c r="F172" s="7"/>
      <c r="H172" s="7"/>
    </row>
    <row r="173" spans="1:8" ht="15" x14ac:dyDescent="0.25">
      <c r="A173">
        <v>580</v>
      </c>
      <c r="B173" t="s">
        <v>94</v>
      </c>
      <c r="C173" s="114">
        <v>44652</v>
      </c>
      <c r="D173" s="26">
        <v>0</v>
      </c>
      <c r="E173" s="9">
        <f t="shared" si="2"/>
        <v>580</v>
      </c>
      <c r="F173" s="7"/>
      <c r="H173" s="7"/>
    </row>
    <row r="174" spans="1:8" ht="15" x14ac:dyDescent="0.25">
      <c r="A174">
        <v>581</v>
      </c>
      <c r="B174" t="s">
        <v>95</v>
      </c>
      <c r="C174" s="114">
        <v>44652</v>
      </c>
      <c r="D174" s="26">
        <v>48912</v>
      </c>
      <c r="E174" s="9">
        <f t="shared" si="2"/>
        <v>581</v>
      </c>
      <c r="F174" s="7"/>
      <c r="H174" s="7"/>
    </row>
    <row r="175" spans="1:8" ht="15" x14ac:dyDescent="0.25">
      <c r="A175">
        <v>582</v>
      </c>
      <c r="B175" t="s">
        <v>96</v>
      </c>
      <c r="C175" s="114">
        <v>44652</v>
      </c>
      <c r="D175" s="26">
        <v>50873</v>
      </c>
      <c r="E175" s="9">
        <f t="shared" si="2"/>
        <v>582</v>
      </c>
      <c r="F175" s="7"/>
      <c r="H175" s="7"/>
    </row>
    <row r="176" spans="1:8" ht="15" x14ac:dyDescent="0.25">
      <c r="A176">
        <v>583</v>
      </c>
      <c r="B176" t="s">
        <v>97</v>
      </c>
      <c r="C176" s="114">
        <v>44652</v>
      </c>
      <c r="D176" s="26">
        <v>52823</v>
      </c>
      <c r="E176" s="9">
        <f t="shared" si="2"/>
        <v>583</v>
      </c>
      <c r="F176" s="7"/>
      <c r="H176" s="7"/>
    </row>
    <row r="177" spans="1:8" ht="15" x14ac:dyDescent="0.25">
      <c r="A177">
        <v>584</v>
      </c>
      <c r="B177" t="s">
        <v>252</v>
      </c>
      <c r="C177" s="114">
        <v>44652</v>
      </c>
      <c r="D177" s="27">
        <v>0</v>
      </c>
      <c r="E177" s="9">
        <f t="shared" si="2"/>
        <v>584</v>
      </c>
      <c r="F177" s="7"/>
      <c r="H177" s="7"/>
    </row>
    <row r="178" spans="1:8" ht="15" x14ac:dyDescent="0.25">
      <c r="A178">
        <v>585</v>
      </c>
      <c r="B178" t="s">
        <v>98</v>
      </c>
      <c r="C178" s="114">
        <v>44652</v>
      </c>
      <c r="D178" s="27">
        <v>62268</v>
      </c>
      <c r="E178" s="9">
        <f t="shared" si="2"/>
        <v>585</v>
      </c>
      <c r="F178" s="7"/>
      <c r="G178" s="7"/>
      <c r="H178" s="7"/>
    </row>
    <row r="179" spans="1:8" ht="15" x14ac:dyDescent="0.25">
      <c r="A179">
        <v>586</v>
      </c>
      <c r="B179" t="s">
        <v>99</v>
      </c>
      <c r="C179" s="114">
        <v>44652</v>
      </c>
      <c r="D179" s="27">
        <v>65879</v>
      </c>
      <c r="E179" s="9">
        <f t="shared" si="2"/>
        <v>586</v>
      </c>
      <c r="F179" s="7"/>
      <c r="G179" s="7"/>
      <c r="H179" s="7"/>
    </row>
    <row r="180" spans="1:8" ht="15" x14ac:dyDescent="0.25">
      <c r="A180">
        <v>587</v>
      </c>
      <c r="B180" t="s">
        <v>100</v>
      </c>
      <c r="C180" s="114">
        <v>44652</v>
      </c>
      <c r="D180" s="27">
        <v>69478</v>
      </c>
      <c r="E180" s="9">
        <f t="shared" si="2"/>
        <v>587</v>
      </c>
      <c r="F180" s="7"/>
      <c r="G180" s="7"/>
      <c r="H180" s="7"/>
    </row>
    <row r="181" spans="1:8" ht="15" x14ac:dyDescent="0.25">
      <c r="A181">
        <v>590</v>
      </c>
      <c r="B181" t="s">
        <v>101</v>
      </c>
      <c r="C181" s="114">
        <v>44652</v>
      </c>
      <c r="D181" s="27">
        <v>72483</v>
      </c>
      <c r="E181" s="9">
        <f t="shared" si="2"/>
        <v>590</v>
      </c>
      <c r="F181" s="7"/>
      <c r="G181" s="7"/>
      <c r="H181" s="7"/>
    </row>
    <row r="182" spans="1:8" ht="15" x14ac:dyDescent="0.25">
      <c r="A182">
        <v>700</v>
      </c>
      <c r="B182" t="s">
        <v>1</v>
      </c>
      <c r="C182" s="114">
        <v>44652</v>
      </c>
      <c r="D182" s="27">
        <v>41243</v>
      </c>
      <c r="E182" s="9">
        <f t="shared" si="2"/>
        <v>700</v>
      </c>
      <c r="F182" s="7"/>
      <c r="G182" s="7"/>
      <c r="H182" s="7"/>
    </row>
    <row r="183" spans="1:8" ht="15" x14ac:dyDescent="0.25">
      <c r="A183">
        <v>701</v>
      </c>
      <c r="B183" t="s">
        <v>102</v>
      </c>
      <c r="C183" s="114">
        <v>44652</v>
      </c>
      <c r="D183" s="27">
        <v>41344</v>
      </c>
      <c r="E183" s="9">
        <f t="shared" si="2"/>
        <v>701</v>
      </c>
      <c r="F183" s="7"/>
      <c r="G183" s="7"/>
      <c r="H183" s="7"/>
    </row>
    <row r="184" spans="1:8" ht="15" x14ac:dyDescent="0.25">
      <c r="A184">
        <v>702</v>
      </c>
      <c r="B184" t="s">
        <v>103</v>
      </c>
      <c r="C184" s="114">
        <v>44652</v>
      </c>
      <c r="D184" s="26">
        <v>42257</v>
      </c>
      <c r="E184" s="9">
        <f t="shared" si="2"/>
        <v>702</v>
      </c>
      <c r="F184" s="7"/>
      <c r="H184" s="7"/>
    </row>
    <row r="185" spans="1:8" ht="15" x14ac:dyDescent="0.25">
      <c r="A185">
        <v>703</v>
      </c>
      <c r="B185" t="s">
        <v>104</v>
      </c>
      <c r="C185" s="114">
        <v>44652</v>
      </c>
      <c r="D185" s="26">
        <v>42119</v>
      </c>
      <c r="E185" s="9">
        <f t="shared" si="2"/>
        <v>703</v>
      </c>
      <c r="F185" s="7"/>
      <c r="H185" s="7"/>
    </row>
    <row r="186" spans="1:8" ht="15" x14ac:dyDescent="0.25">
      <c r="A186">
        <v>704</v>
      </c>
      <c r="B186" t="s">
        <v>105</v>
      </c>
      <c r="C186" s="114">
        <v>44652</v>
      </c>
      <c r="D186" s="26">
        <v>42971</v>
      </c>
      <c r="E186" s="9">
        <f t="shared" si="2"/>
        <v>704</v>
      </c>
      <c r="F186" s="7"/>
      <c r="H186" s="7"/>
    </row>
    <row r="187" spans="1:8" ht="15" x14ac:dyDescent="0.25">
      <c r="A187">
        <v>705</v>
      </c>
      <c r="B187" t="s">
        <v>106</v>
      </c>
      <c r="C187" s="114">
        <v>44652</v>
      </c>
      <c r="D187" s="26">
        <v>46975</v>
      </c>
      <c r="E187" s="9">
        <f t="shared" si="2"/>
        <v>705</v>
      </c>
      <c r="F187" s="7"/>
      <c r="H187" s="7"/>
    </row>
    <row r="188" spans="1:8" ht="15" x14ac:dyDescent="0.25">
      <c r="A188">
        <v>706</v>
      </c>
      <c r="B188" t="s">
        <v>666</v>
      </c>
      <c r="C188" s="114">
        <v>44652</v>
      </c>
      <c r="D188" s="26">
        <v>35209</v>
      </c>
      <c r="E188" s="9">
        <f t="shared" si="2"/>
        <v>706</v>
      </c>
      <c r="F188" s="7"/>
      <c r="H188" s="7"/>
    </row>
    <row r="189" spans="1:8" ht="15" x14ac:dyDescent="0.25">
      <c r="A189">
        <v>720</v>
      </c>
      <c r="B189" t="s">
        <v>3</v>
      </c>
      <c r="C189" s="114">
        <v>44652</v>
      </c>
      <c r="D189" s="26">
        <v>28609</v>
      </c>
      <c r="E189" s="9">
        <f t="shared" si="2"/>
        <v>720</v>
      </c>
      <c r="F189" s="7"/>
      <c r="H189" s="7"/>
    </row>
    <row r="190" spans="1:8" ht="15" x14ac:dyDescent="0.25">
      <c r="A190">
        <v>778</v>
      </c>
      <c r="B190" t="s">
        <v>107</v>
      </c>
      <c r="C190" s="114">
        <v>44652</v>
      </c>
      <c r="D190" s="26">
        <v>28331</v>
      </c>
      <c r="E190" s="9">
        <f t="shared" si="2"/>
        <v>778</v>
      </c>
      <c r="F190" s="7"/>
      <c r="H190" s="7"/>
    </row>
    <row r="191" spans="1:8" ht="15" x14ac:dyDescent="0.25">
      <c r="A191">
        <v>780</v>
      </c>
      <c r="B191" t="s">
        <v>108</v>
      </c>
      <c r="C191" s="114">
        <v>44652</v>
      </c>
      <c r="D191" s="26">
        <v>26873</v>
      </c>
      <c r="E191" s="9">
        <f t="shared" si="2"/>
        <v>780</v>
      </c>
      <c r="F191" s="7"/>
      <c r="H191" s="7"/>
    </row>
    <row r="192" spans="1:8" ht="15" x14ac:dyDescent="0.25">
      <c r="A192">
        <v>801</v>
      </c>
      <c r="B192" t="s">
        <v>109</v>
      </c>
      <c r="C192" s="114">
        <v>44652</v>
      </c>
      <c r="D192" s="26">
        <v>0</v>
      </c>
      <c r="E192" s="9">
        <f t="shared" si="2"/>
        <v>801</v>
      </c>
      <c r="F192" s="7"/>
      <c r="H192" s="7"/>
    </row>
    <row r="193" spans="1:8" ht="15" x14ac:dyDescent="0.25">
      <c r="A193">
        <v>802</v>
      </c>
      <c r="B193" t="s">
        <v>110</v>
      </c>
      <c r="C193" s="114">
        <v>44652</v>
      </c>
      <c r="D193" s="26">
        <v>0</v>
      </c>
      <c r="E193" s="9">
        <f t="shared" si="2"/>
        <v>802</v>
      </c>
      <c r="F193" s="7"/>
      <c r="H193" s="7"/>
    </row>
    <row r="194" spans="1:8" ht="15" x14ac:dyDescent="0.25">
      <c r="A194">
        <v>803</v>
      </c>
      <c r="B194" t="s">
        <v>111</v>
      </c>
      <c r="C194" s="114">
        <v>44652</v>
      </c>
      <c r="D194" s="26">
        <v>0</v>
      </c>
      <c r="E194" s="9">
        <f t="shared" si="2"/>
        <v>803</v>
      </c>
      <c r="F194" s="7"/>
      <c r="H194" s="7"/>
    </row>
    <row r="195" spans="1:8" ht="15" x14ac:dyDescent="0.25">
      <c r="A195">
        <v>804</v>
      </c>
      <c r="B195" t="s">
        <v>112</v>
      </c>
      <c r="C195" s="114">
        <v>44652</v>
      </c>
      <c r="D195" s="26">
        <v>0</v>
      </c>
      <c r="E195" s="9">
        <f t="shared" si="2"/>
        <v>804</v>
      </c>
      <c r="F195" s="7"/>
      <c r="H195" s="7"/>
    </row>
    <row r="196" spans="1:8" ht="15" x14ac:dyDescent="0.25">
      <c r="A196">
        <v>805</v>
      </c>
      <c r="B196" t="s">
        <v>113</v>
      </c>
      <c r="C196" s="114">
        <v>44652</v>
      </c>
      <c r="D196" s="26">
        <v>0</v>
      </c>
      <c r="E196" s="9">
        <f t="shared" si="2"/>
        <v>805</v>
      </c>
      <c r="F196" s="7"/>
      <c r="H196" s="7"/>
    </row>
    <row r="197" spans="1:8" ht="15" x14ac:dyDescent="0.25">
      <c r="A197">
        <v>806</v>
      </c>
      <c r="B197" t="s">
        <v>114</v>
      </c>
      <c r="C197" s="114">
        <v>44652</v>
      </c>
      <c r="D197" s="26">
        <v>0</v>
      </c>
      <c r="E197" s="9">
        <f t="shared" si="2"/>
        <v>806</v>
      </c>
      <c r="F197" s="7"/>
      <c r="H197" s="7"/>
    </row>
    <row r="198" spans="1:8" ht="15" x14ac:dyDescent="0.25">
      <c r="A198">
        <v>807</v>
      </c>
      <c r="B198" t="s">
        <v>115</v>
      </c>
      <c r="C198" s="114">
        <v>44652</v>
      </c>
      <c r="D198" s="26">
        <v>0</v>
      </c>
      <c r="E198" s="9">
        <f t="shared" si="2"/>
        <v>807</v>
      </c>
      <c r="F198" s="7"/>
      <c r="H198" s="7"/>
    </row>
    <row r="199" spans="1:8" ht="15" x14ac:dyDescent="0.25">
      <c r="A199">
        <v>808</v>
      </c>
      <c r="B199" t="s">
        <v>116</v>
      </c>
      <c r="C199" s="114">
        <v>44652</v>
      </c>
      <c r="D199" s="26">
        <v>0</v>
      </c>
      <c r="E199" s="9">
        <f t="shared" ref="E199:E262" si="3">A199</f>
        <v>808</v>
      </c>
      <c r="F199" s="7"/>
      <c r="H199" s="7"/>
    </row>
    <row r="200" spans="1:8" ht="15" x14ac:dyDescent="0.25">
      <c r="A200">
        <v>809</v>
      </c>
      <c r="B200" t="s">
        <v>117</v>
      </c>
      <c r="C200" s="114">
        <v>44652</v>
      </c>
      <c r="D200" s="26">
        <v>0</v>
      </c>
      <c r="E200" s="9">
        <f t="shared" si="3"/>
        <v>809</v>
      </c>
      <c r="F200" s="7"/>
      <c r="H200" s="7"/>
    </row>
    <row r="201" spans="1:8" ht="15" x14ac:dyDescent="0.25">
      <c r="A201">
        <v>810</v>
      </c>
      <c r="B201" t="s">
        <v>118</v>
      </c>
      <c r="C201" s="114">
        <v>44652</v>
      </c>
      <c r="D201" s="26">
        <v>0</v>
      </c>
      <c r="E201" s="9">
        <f t="shared" si="3"/>
        <v>810</v>
      </c>
      <c r="F201" s="7"/>
      <c r="H201" s="7"/>
    </row>
    <row r="202" spans="1:8" ht="15" x14ac:dyDescent="0.25">
      <c r="A202">
        <v>811</v>
      </c>
      <c r="B202" t="s">
        <v>119</v>
      </c>
      <c r="C202" s="114">
        <v>44652</v>
      </c>
      <c r="D202" s="26">
        <v>0</v>
      </c>
      <c r="E202" s="9">
        <f t="shared" si="3"/>
        <v>811</v>
      </c>
      <c r="F202" s="7"/>
      <c r="H202" s="7"/>
    </row>
    <row r="203" spans="1:8" ht="15" x14ac:dyDescent="0.25">
      <c r="A203">
        <v>812</v>
      </c>
      <c r="B203" t="s">
        <v>120</v>
      </c>
      <c r="C203" s="114">
        <v>44652</v>
      </c>
      <c r="D203" s="26">
        <v>0</v>
      </c>
      <c r="E203" s="9">
        <f t="shared" si="3"/>
        <v>812</v>
      </c>
      <c r="F203" s="7"/>
      <c r="H203" s="7"/>
    </row>
    <row r="204" spans="1:8" ht="15" x14ac:dyDescent="0.25">
      <c r="A204">
        <v>813</v>
      </c>
      <c r="B204" t="s">
        <v>121</v>
      </c>
      <c r="C204" s="114">
        <v>44652</v>
      </c>
      <c r="D204" s="26">
        <v>0</v>
      </c>
      <c r="E204" s="9">
        <f t="shared" si="3"/>
        <v>813</v>
      </c>
      <c r="F204" s="7"/>
      <c r="G204" s="7"/>
      <c r="H204" s="7"/>
    </row>
    <row r="205" spans="1:8" ht="15" x14ac:dyDescent="0.25">
      <c r="A205">
        <v>814</v>
      </c>
      <c r="B205" t="s">
        <v>122</v>
      </c>
      <c r="C205" s="114">
        <v>44652</v>
      </c>
      <c r="D205" s="26">
        <v>0</v>
      </c>
      <c r="E205" s="9">
        <f t="shared" si="3"/>
        <v>814</v>
      </c>
      <c r="F205" s="7"/>
      <c r="G205" s="7"/>
      <c r="H205" s="7"/>
    </row>
    <row r="206" spans="1:8" ht="15" x14ac:dyDescent="0.25">
      <c r="A206">
        <v>815</v>
      </c>
      <c r="B206" t="s">
        <v>123</v>
      </c>
      <c r="C206" s="114">
        <v>44652</v>
      </c>
      <c r="D206" s="26">
        <v>0</v>
      </c>
      <c r="E206" s="9">
        <f t="shared" si="3"/>
        <v>815</v>
      </c>
      <c r="F206" s="7"/>
      <c r="G206" s="7"/>
      <c r="H206" s="7"/>
    </row>
    <row r="207" spans="1:8" ht="15" x14ac:dyDescent="0.25">
      <c r="A207">
        <v>816</v>
      </c>
      <c r="B207" t="s">
        <v>124</v>
      </c>
      <c r="C207" s="114">
        <v>44652</v>
      </c>
      <c r="D207" s="26">
        <v>0</v>
      </c>
      <c r="E207" s="9">
        <f t="shared" si="3"/>
        <v>816</v>
      </c>
      <c r="F207" s="7"/>
      <c r="G207" s="7"/>
      <c r="H207" s="7"/>
    </row>
    <row r="208" spans="1:8" ht="15" x14ac:dyDescent="0.25">
      <c r="A208">
        <v>817</v>
      </c>
      <c r="B208" t="s">
        <v>125</v>
      </c>
      <c r="C208" s="114">
        <v>44652</v>
      </c>
      <c r="D208" s="26">
        <v>0</v>
      </c>
      <c r="E208" s="9">
        <f t="shared" si="3"/>
        <v>817</v>
      </c>
      <c r="F208" s="7"/>
      <c r="G208" s="7"/>
      <c r="H208" s="7"/>
    </row>
    <row r="209" spans="1:8" ht="15" x14ac:dyDescent="0.25">
      <c r="A209">
        <v>818</v>
      </c>
      <c r="B209" t="s">
        <v>126</v>
      </c>
      <c r="C209" s="114">
        <v>44652</v>
      </c>
      <c r="D209" s="26">
        <v>0</v>
      </c>
      <c r="E209" s="9">
        <f t="shared" si="3"/>
        <v>818</v>
      </c>
      <c r="F209" s="7"/>
      <c r="G209" s="7"/>
      <c r="H209" s="7"/>
    </row>
    <row r="210" spans="1:8" ht="15" x14ac:dyDescent="0.25">
      <c r="A210">
        <v>819</v>
      </c>
      <c r="B210" t="s">
        <v>127</v>
      </c>
      <c r="C210" s="114">
        <v>44652</v>
      </c>
      <c r="D210" s="26">
        <v>18447.574195135137</v>
      </c>
      <c r="E210" s="9">
        <f t="shared" si="3"/>
        <v>819</v>
      </c>
      <c r="F210" s="7"/>
      <c r="G210" s="7"/>
      <c r="H210" s="7"/>
    </row>
    <row r="211" spans="1:8" ht="15" x14ac:dyDescent="0.25">
      <c r="A211">
        <v>820</v>
      </c>
      <c r="B211" t="s">
        <v>128</v>
      </c>
      <c r="C211" s="114">
        <v>44652</v>
      </c>
      <c r="D211" s="26">
        <v>18689.555935135133</v>
      </c>
      <c r="E211" s="9">
        <f t="shared" si="3"/>
        <v>820</v>
      </c>
      <c r="F211" s="7"/>
      <c r="G211" s="7"/>
      <c r="H211" s="7"/>
    </row>
    <row r="212" spans="1:8" ht="15" x14ac:dyDescent="0.25">
      <c r="A212">
        <v>821</v>
      </c>
      <c r="B212" t="s">
        <v>129</v>
      </c>
      <c r="C212" s="114">
        <v>44652</v>
      </c>
      <c r="D212" s="26">
        <v>18950.151655135131</v>
      </c>
      <c r="E212" s="9">
        <f t="shared" si="3"/>
        <v>821</v>
      </c>
      <c r="F212" s="7"/>
      <c r="G212" s="7"/>
      <c r="H212" s="7"/>
    </row>
    <row r="213" spans="1:8" ht="15" x14ac:dyDescent="0.25">
      <c r="A213">
        <v>822</v>
      </c>
      <c r="B213" t="s">
        <v>130</v>
      </c>
      <c r="C213" s="114">
        <v>44652</v>
      </c>
      <c r="D213" s="26">
        <v>19247.975335135136</v>
      </c>
      <c r="E213" s="9">
        <f t="shared" si="3"/>
        <v>822</v>
      </c>
      <c r="F213" s="7"/>
      <c r="G213" s="7"/>
      <c r="H213" s="7"/>
    </row>
    <row r="214" spans="1:8" ht="15" x14ac:dyDescent="0.25">
      <c r="A214">
        <v>823</v>
      </c>
      <c r="B214" t="s">
        <v>131</v>
      </c>
      <c r="C214" s="114">
        <v>44652</v>
      </c>
      <c r="D214" s="26">
        <v>19508.571055135137</v>
      </c>
      <c r="E214" s="9">
        <f t="shared" si="3"/>
        <v>823</v>
      </c>
      <c r="F214" s="7"/>
      <c r="G214" s="7"/>
      <c r="H214" s="7"/>
    </row>
    <row r="215" spans="1:8" ht="15" x14ac:dyDescent="0.25">
      <c r="A215">
        <v>824</v>
      </c>
      <c r="B215" t="s">
        <v>132</v>
      </c>
      <c r="C215" s="114">
        <v>44652</v>
      </c>
      <c r="D215" s="26">
        <v>19787.780755135136</v>
      </c>
      <c r="E215" s="9">
        <f t="shared" si="3"/>
        <v>824</v>
      </c>
      <c r="F215" s="7"/>
      <c r="G215" s="7"/>
      <c r="H215" s="7"/>
    </row>
    <row r="216" spans="1:8" ht="15" x14ac:dyDescent="0.25">
      <c r="A216">
        <v>825</v>
      </c>
      <c r="B216" t="s">
        <v>133</v>
      </c>
      <c r="C216" s="114">
        <v>44652</v>
      </c>
      <c r="D216" s="26">
        <v>20066.990455135132</v>
      </c>
      <c r="E216" s="9">
        <f t="shared" si="3"/>
        <v>825</v>
      </c>
      <c r="F216" s="7"/>
      <c r="G216" s="7"/>
      <c r="H216" s="7"/>
    </row>
    <row r="217" spans="1:8" ht="15" x14ac:dyDescent="0.25">
      <c r="A217">
        <v>826</v>
      </c>
      <c r="B217" t="s">
        <v>134</v>
      </c>
      <c r="C217" s="114">
        <v>44652</v>
      </c>
      <c r="D217" s="26">
        <v>20346.200155135139</v>
      </c>
      <c r="E217" s="9">
        <f t="shared" si="3"/>
        <v>826</v>
      </c>
      <c r="F217" s="7"/>
      <c r="G217" s="7"/>
      <c r="H217" s="7"/>
    </row>
    <row r="218" spans="1:8" ht="15" x14ac:dyDescent="0.25">
      <c r="A218">
        <v>827</v>
      </c>
      <c r="B218" t="s">
        <v>135</v>
      </c>
      <c r="C218" s="114">
        <v>44652</v>
      </c>
      <c r="D218" s="26">
        <v>20625.409855135138</v>
      </c>
      <c r="E218" s="9">
        <f t="shared" si="3"/>
        <v>827</v>
      </c>
      <c r="F218" s="7"/>
      <c r="G218" s="7"/>
      <c r="H218" s="7"/>
    </row>
    <row r="219" spans="1:8" ht="15" x14ac:dyDescent="0.25">
      <c r="A219">
        <v>828</v>
      </c>
      <c r="B219" t="s">
        <v>136</v>
      </c>
      <c r="C219" s="114">
        <v>44652</v>
      </c>
      <c r="D219" s="26">
        <v>20904.61955513513</v>
      </c>
      <c r="E219" s="9">
        <f t="shared" si="3"/>
        <v>828</v>
      </c>
      <c r="F219" s="7"/>
      <c r="G219" s="7"/>
      <c r="H219" s="7"/>
    </row>
    <row r="220" spans="1:8" ht="15" x14ac:dyDescent="0.25">
      <c r="A220">
        <v>829</v>
      </c>
      <c r="B220" t="s">
        <v>137</v>
      </c>
      <c r="C220" s="114">
        <v>44652</v>
      </c>
      <c r="D220" s="26">
        <v>21202.443235135135</v>
      </c>
      <c r="E220" s="9">
        <f t="shared" si="3"/>
        <v>829</v>
      </c>
      <c r="F220" s="7"/>
      <c r="G220" s="7"/>
      <c r="H220" s="7"/>
    </row>
    <row r="221" spans="1:8" ht="15" x14ac:dyDescent="0.25">
      <c r="A221">
        <v>830</v>
      </c>
      <c r="B221" t="s">
        <v>782</v>
      </c>
      <c r="C221" s="114">
        <v>44652</v>
      </c>
      <c r="D221" s="26">
        <v>21518.880895135138</v>
      </c>
      <c r="E221" s="9">
        <f t="shared" si="3"/>
        <v>830</v>
      </c>
      <c r="F221" s="7"/>
      <c r="G221" s="7"/>
      <c r="H221" s="7"/>
    </row>
    <row r="222" spans="1:8" ht="15" x14ac:dyDescent="0.25">
      <c r="A222">
        <v>831</v>
      </c>
      <c r="B222" t="s">
        <v>138</v>
      </c>
      <c r="C222" s="114">
        <v>44652</v>
      </c>
      <c r="D222" s="26">
        <v>0</v>
      </c>
      <c r="E222" s="9">
        <f t="shared" si="3"/>
        <v>831</v>
      </c>
      <c r="F222" s="7"/>
      <c r="G222" s="7"/>
      <c r="H222" s="7"/>
    </row>
    <row r="223" spans="1:8" ht="15" x14ac:dyDescent="0.25">
      <c r="A223">
        <v>832</v>
      </c>
      <c r="B223" t="s">
        <v>783</v>
      </c>
      <c r="C223" s="114">
        <v>44652</v>
      </c>
      <c r="D223" s="26">
        <v>22058.686315135135</v>
      </c>
      <c r="E223" s="9">
        <f t="shared" si="3"/>
        <v>832</v>
      </c>
      <c r="F223" s="7"/>
      <c r="G223" s="7"/>
      <c r="H223" s="7"/>
    </row>
    <row r="224" spans="1:8" ht="15" x14ac:dyDescent="0.25">
      <c r="A224">
        <v>833</v>
      </c>
      <c r="B224" t="s">
        <v>139</v>
      </c>
      <c r="C224" s="114">
        <v>44652</v>
      </c>
      <c r="D224" s="26">
        <v>22449.579895135135</v>
      </c>
      <c r="E224" s="9">
        <f t="shared" si="3"/>
        <v>833</v>
      </c>
      <c r="F224" s="7"/>
      <c r="G224" s="7"/>
      <c r="H224" s="7"/>
    </row>
    <row r="225" spans="1:8" ht="15" x14ac:dyDescent="0.25">
      <c r="A225">
        <v>834</v>
      </c>
      <c r="B225" t="s">
        <v>784</v>
      </c>
      <c r="C225" s="114">
        <v>44652</v>
      </c>
      <c r="D225" s="26">
        <v>22747.403575135133</v>
      </c>
      <c r="E225" s="9">
        <f t="shared" si="3"/>
        <v>834</v>
      </c>
      <c r="F225" s="7"/>
      <c r="G225" s="7"/>
      <c r="H225" s="7"/>
    </row>
    <row r="226" spans="1:8" ht="15" x14ac:dyDescent="0.25">
      <c r="A226">
        <v>835</v>
      </c>
      <c r="B226" t="s">
        <v>140</v>
      </c>
      <c r="C226" s="114">
        <v>44652</v>
      </c>
      <c r="D226" s="26">
        <v>23119.683175135135</v>
      </c>
      <c r="E226" s="9">
        <f t="shared" si="3"/>
        <v>835</v>
      </c>
      <c r="F226" s="7"/>
      <c r="G226" s="7"/>
      <c r="H226" s="7"/>
    </row>
    <row r="227" spans="1:8" ht="15" x14ac:dyDescent="0.25">
      <c r="A227">
        <v>836</v>
      </c>
      <c r="B227" t="s">
        <v>785</v>
      </c>
      <c r="C227" s="114">
        <v>44652</v>
      </c>
      <c r="D227" s="26">
        <v>23417.506855135136</v>
      </c>
      <c r="E227" s="9">
        <f t="shared" si="3"/>
        <v>836</v>
      </c>
      <c r="F227" s="7"/>
      <c r="G227" s="7"/>
      <c r="H227" s="7"/>
    </row>
    <row r="228" spans="1:8" ht="15" x14ac:dyDescent="0.25">
      <c r="A228">
        <v>837</v>
      </c>
      <c r="B228" t="s">
        <v>141</v>
      </c>
      <c r="C228" s="114">
        <v>44652</v>
      </c>
      <c r="D228" s="26">
        <v>23771.172475135136</v>
      </c>
      <c r="E228" s="9">
        <f t="shared" si="3"/>
        <v>837</v>
      </c>
      <c r="F228" s="7"/>
      <c r="G228" s="7"/>
      <c r="H228" s="7"/>
    </row>
    <row r="229" spans="1:8" ht="15" x14ac:dyDescent="0.25">
      <c r="A229">
        <v>838</v>
      </c>
      <c r="B229" t="s">
        <v>142</v>
      </c>
      <c r="C229" s="114">
        <v>44652</v>
      </c>
      <c r="D229" s="26">
        <v>24106.224115135134</v>
      </c>
      <c r="E229" s="9">
        <f t="shared" si="3"/>
        <v>838</v>
      </c>
      <c r="F229" s="7"/>
      <c r="G229" s="7"/>
      <c r="H229" s="7"/>
    </row>
    <row r="230" spans="1:8" ht="15" x14ac:dyDescent="0.25">
      <c r="A230">
        <v>839</v>
      </c>
      <c r="B230" t="s">
        <v>143</v>
      </c>
      <c r="C230" s="114">
        <v>44652</v>
      </c>
      <c r="D230" s="26">
        <v>24422.661775135133</v>
      </c>
      <c r="E230" s="9">
        <f t="shared" si="3"/>
        <v>839</v>
      </c>
      <c r="F230" s="7"/>
      <c r="G230" s="7"/>
      <c r="H230" s="7"/>
    </row>
    <row r="231" spans="1:8" ht="15" x14ac:dyDescent="0.25">
      <c r="A231">
        <v>840</v>
      </c>
      <c r="B231" t="s">
        <v>144</v>
      </c>
      <c r="C231" s="114">
        <v>44652</v>
      </c>
      <c r="D231" s="26">
        <v>24757.713415135135</v>
      </c>
      <c r="E231" s="9">
        <f t="shared" si="3"/>
        <v>840</v>
      </c>
      <c r="F231" s="7"/>
      <c r="G231" s="7"/>
      <c r="H231" s="7"/>
    </row>
    <row r="232" spans="1:8" ht="15" x14ac:dyDescent="0.25">
      <c r="A232">
        <v>841</v>
      </c>
      <c r="B232" t="s">
        <v>145</v>
      </c>
      <c r="C232" s="114">
        <v>44652</v>
      </c>
      <c r="D232" s="26">
        <v>24815.041297200001</v>
      </c>
      <c r="E232" s="9">
        <f t="shared" si="3"/>
        <v>841</v>
      </c>
      <c r="F232" s="7"/>
      <c r="G232" s="7"/>
      <c r="H232" s="7"/>
    </row>
    <row r="233" spans="1:8" ht="15" x14ac:dyDescent="0.25">
      <c r="A233">
        <v>842</v>
      </c>
      <c r="B233" t="s">
        <v>146</v>
      </c>
      <c r="C233" s="114">
        <v>44652</v>
      </c>
      <c r="D233" s="26">
        <v>25118.821450800002</v>
      </c>
      <c r="E233" s="9">
        <f t="shared" si="3"/>
        <v>842</v>
      </c>
      <c r="F233" s="7"/>
      <c r="G233" s="7"/>
      <c r="H233" s="7"/>
    </row>
    <row r="234" spans="1:8" ht="15" x14ac:dyDescent="0.25">
      <c r="A234">
        <v>843</v>
      </c>
      <c r="B234" t="s">
        <v>786</v>
      </c>
      <c r="C234" s="114">
        <v>44652</v>
      </c>
      <c r="D234" s="26">
        <v>25593.477940799999</v>
      </c>
      <c r="E234" s="9">
        <f t="shared" si="3"/>
        <v>843</v>
      </c>
      <c r="F234" s="7"/>
      <c r="G234" s="7"/>
      <c r="H234" s="7"/>
    </row>
    <row r="235" spans="1:8" ht="15" x14ac:dyDescent="0.25">
      <c r="A235">
        <v>844</v>
      </c>
      <c r="B235" t="s">
        <v>147</v>
      </c>
      <c r="C235" s="114">
        <v>44652</v>
      </c>
      <c r="D235" s="26">
        <v>25935.230613600001</v>
      </c>
      <c r="E235" s="9">
        <f t="shared" si="3"/>
        <v>844</v>
      </c>
      <c r="F235" s="7"/>
      <c r="G235" s="7"/>
      <c r="H235" s="7"/>
    </row>
    <row r="236" spans="1:8" ht="15" x14ac:dyDescent="0.25">
      <c r="A236">
        <v>845</v>
      </c>
      <c r="B236" t="s">
        <v>148</v>
      </c>
      <c r="C236" s="114">
        <v>44652</v>
      </c>
      <c r="D236" s="26">
        <v>26314.955805599995</v>
      </c>
      <c r="E236" s="9">
        <f t="shared" si="3"/>
        <v>845</v>
      </c>
      <c r="F236" s="7"/>
      <c r="G236" s="7"/>
      <c r="H236" s="7"/>
    </row>
    <row r="237" spans="1:8" ht="15" x14ac:dyDescent="0.25">
      <c r="A237">
        <v>846</v>
      </c>
      <c r="B237" t="s">
        <v>149</v>
      </c>
      <c r="C237" s="114">
        <v>44652</v>
      </c>
      <c r="D237" s="26">
        <v>26675.694738000006</v>
      </c>
      <c r="E237" s="9">
        <f t="shared" si="3"/>
        <v>846</v>
      </c>
      <c r="F237" s="7"/>
      <c r="G237" s="7"/>
      <c r="H237" s="7"/>
    </row>
    <row r="238" spans="1:8" ht="15" x14ac:dyDescent="0.25">
      <c r="A238">
        <v>847</v>
      </c>
      <c r="B238" t="s">
        <v>150</v>
      </c>
      <c r="C238" s="114">
        <v>44652</v>
      </c>
      <c r="D238" s="26">
        <v>27074.406189600002</v>
      </c>
      <c r="E238" s="9">
        <f t="shared" si="3"/>
        <v>847</v>
      </c>
      <c r="F238" s="7"/>
      <c r="G238" s="7"/>
      <c r="H238" s="7"/>
    </row>
    <row r="239" spans="1:8" ht="15" x14ac:dyDescent="0.25">
      <c r="A239">
        <v>848</v>
      </c>
      <c r="B239" t="s">
        <v>151</v>
      </c>
      <c r="C239" s="114">
        <v>44652</v>
      </c>
      <c r="D239" s="26">
        <v>27492.103900800001</v>
      </c>
      <c r="E239" s="9">
        <f t="shared" si="3"/>
        <v>848</v>
      </c>
      <c r="F239" s="7"/>
      <c r="G239" s="7"/>
      <c r="H239" s="7"/>
    </row>
    <row r="240" spans="1:8" ht="15" x14ac:dyDescent="0.25">
      <c r="A240">
        <v>849</v>
      </c>
      <c r="B240" t="s">
        <v>152</v>
      </c>
      <c r="C240" s="114">
        <v>44652</v>
      </c>
      <c r="D240" s="26">
        <v>27909.801612000003</v>
      </c>
      <c r="E240" s="9">
        <f t="shared" si="3"/>
        <v>849</v>
      </c>
      <c r="F240" s="7"/>
      <c r="G240" s="7"/>
      <c r="H240" s="7"/>
    </row>
    <row r="241" spans="1:8" ht="15" x14ac:dyDescent="0.25">
      <c r="A241">
        <v>850</v>
      </c>
      <c r="B241" t="s">
        <v>153</v>
      </c>
      <c r="C241" s="114">
        <v>44652</v>
      </c>
      <c r="D241" s="26">
        <v>28308.513063599999</v>
      </c>
      <c r="E241" s="9">
        <f t="shared" si="3"/>
        <v>850</v>
      </c>
      <c r="F241" s="7"/>
      <c r="G241" s="7"/>
      <c r="H241" s="7"/>
    </row>
    <row r="242" spans="1:8" ht="15" x14ac:dyDescent="0.25">
      <c r="A242">
        <v>851</v>
      </c>
      <c r="B242" t="s">
        <v>154</v>
      </c>
      <c r="C242" s="114">
        <v>44652</v>
      </c>
      <c r="D242" s="26">
        <v>28707.2245152</v>
      </c>
      <c r="E242" s="9">
        <f t="shared" si="3"/>
        <v>851</v>
      </c>
      <c r="F242" s="7"/>
      <c r="G242" s="7"/>
      <c r="H242" s="7"/>
    </row>
    <row r="243" spans="1:8" ht="15" x14ac:dyDescent="0.25">
      <c r="A243">
        <v>852</v>
      </c>
      <c r="B243" t="s">
        <v>155</v>
      </c>
      <c r="C243" s="114">
        <v>44652</v>
      </c>
      <c r="D243" s="26">
        <v>29143.908485999997</v>
      </c>
      <c r="E243" s="9">
        <f t="shared" si="3"/>
        <v>852</v>
      </c>
      <c r="F243" s="7"/>
      <c r="G243" s="7"/>
      <c r="H243" s="7"/>
    </row>
    <row r="244" spans="1:8" ht="15" x14ac:dyDescent="0.25">
      <c r="A244">
        <v>853</v>
      </c>
      <c r="B244" t="s">
        <v>156</v>
      </c>
      <c r="C244" s="114">
        <v>44652</v>
      </c>
      <c r="D244" s="26">
        <v>29561.606197200006</v>
      </c>
      <c r="E244" s="9">
        <f t="shared" si="3"/>
        <v>853</v>
      </c>
      <c r="F244" s="7"/>
      <c r="G244" s="7"/>
      <c r="H244" s="7"/>
    </row>
    <row r="245" spans="1:8" ht="15" x14ac:dyDescent="0.25">
      <c r="A245">
        <v>854</v>
      </c>
      <c r="B245" t="s">
        <v>157</v>
      </c>
      <c r="C245" s="114">
        <v>44652</v>
      </c>
      <c r="D245" s="26">
        <v>30017.276427599998</v>
      </c>
      <c r="E245" s="9">
        <f t="shared" si="3"/>
        <v>854</v>
      </c>
      <c r="F245" s="7"/>
      <c r="G245" s="7"/>
      <c r="H245" s="7"/>
    </row>
    <row r="246" spans="1:8" ht="15" x14ac:dyDescent="0.25">
      <c r="A246">
        <v>855</v>
      </c>
      <c r="B246" t="s">
        <v>158</v>
      </c>
      <c r="C246" s="114">
        <v>44652</v>
      </c>
      <c r="D246" s="26">
        <v>30434.974138799997</v>
      </c>
      <c r="E246" s="9">
        <f t="shared" si="3"/>
        <v>855</v>
      </c>
      <c r="F246" s="7"/>
      <c r="G246" s="7"/>
      <c r="H246" s="7"/>
    </row>
    <row r="247" spans="1:8" ht="15" x14ac:dyDescent="0.25">
      <c r="A247">
        <v>856</v>
      </c>
      <c r="B247" t="s">
        <v>787</v>
      </c>
      <c r="C247" s="114">
        <v>44652</v>
      </c>
      <c r="D247" s="26">
        <v>30909.630628800001</v>
      </c>
      <c r="E247" s="9">
        <f t="shared" si="3"/>
        <v>856</v>
      </c>
      <c r="F247" s="7"/>
      <c r="G247" s="7"/>
      <c r="H247" s="7"/>
    </row>
    <row r="248" spans="1:8" ht="15" x14ac:dyDescent="0.25">
      <c r="A248">
        <v>857</v>
      </c>
      <c r="B248" t="s">
        <v>159</v>
      </c>
      <c r="C248" s="114">
        <v>44652</v>
      </c>
      <c r="D248" s="26">
        <v>31365.300859200001</v>
      </c>
      <c r="E248" s="9">
        <f t="shared" si="3"/>
        <v>857</v>
      </c>
      <c r="F248" s="7"/>
      <c r="G248" s="7"/>
      <c r="H248" s="7"/>
    </row>
    <row r="249" spans="1:8" ht="15" x14ac:dyDescent="0.25">
      <c r="A249">
        <v>858</v>
      </c>
      <c r="B249" t="s">
        <v>788</v>
      </c>
      <c r="C249" s="114">
        <v>44652</v>
      </c>
      <c r="D249" s="26">
        <v>31820.9710896</v>
      </c>
      <c r="E249" s="9">
        <f t="shared" si="3"/>
        <v>858</v>
      </c>
      <c r="F249" s="7"/>
      <c r="G249" s="7"/>
      <c r="H249" s="7"/>
    </row>
    <row r="250" spans="1:8" ht="15" x14ac:dyDescent="0.25">
      <c r="A250">
        <v>859</v>
      </c>
      <c r="B250" t="s">
        <v>160</v>
      </c>
      <c r="C250" s="114">
        <v>44652</v>
      </c>
      <c r="D250" s="26">
        <v>32333.600098800001</v>
      </c>
      <c r="E250" s="9">
        <f t="shared" si="3"/>
        <v>859</v>
      </c>
      <c r="F250" s="7"/>
      <c r="G250" s="7"/>
      <c r="H250" s="7"/>
    </row>
    <row r="251" spans="1:8" ht="15" x14ac:dyDescent="0.25">
      <c r="A251">
        <v>860</v>
      </c>
      <c r="B251" t="s">
        <v>161</v>
      </c>
      <c r="C251" s="114">
        <v>44652</v>
      </c>
      <c r="D251" s="26">
        <v>32789.270329200008</v>
      </c>
      <c r="E251" s="9">
        <f t="shared" si="3"/>
        <v>860</v>
      </c>
      <c r="F251" s="7"/>
      <c r="G251" s="7"/>
      <c r="H251" s="7"/>
    </row>
    <row r="252" spans="1:8" ht="15" x14ac:dyDescent="0.25">
      <c r="A252">
        <v>861</v>
      </c>
      <c r="B252" t="s">
        <v>162</v>
      </c>
      <c r="C252" s="114">
        <v>44652</v>
      </c>
      <c r="D252" s="26">
        <v>33320.885598000008</v>
      </c>
      <c r="E252" s="9">
        <f t="shared" si="3"/>
        <v>861</v>
      </c>
      <c r="F252" s="7"/>
      <c r="G252" s="7"/>
      <c r="H252" s="7"/>
    </row>
    <row r="253" spans="1:8" ht="15" x14ac:dyDescent="0.25">
      <c r="A253">
        <v>862</v>
      </c>
      <c r="B253" t="s">
        <v>163</v>
      </c>
      <c r="C253" s="114">
        <v>44652</v>
      </c>
      <c r="D253" s="26">
        <v>33719.597049600001</v>
      </c>
      <c r="E253" s="9">
        <f t="shared" si="3"/>
        <v>862</v>
      </c>
      <c r="F253" s="7"/>
      <c r="G253" s="7"/>
      <c r="H253" s="7"/>
    </row>
    <row r="254" spans="1:8" ht="15" x14ac:dyDescent="0.25">
      <c r="A254">
        <v>863</v>
      </c>
      <c r="B254" t="s">
        <v>164</v>
      </c>
      <c r="C254" s="114">
        <v>44652</v>
      </c>
      <c r="D254" s="26">
        <v>34327.157356799995</v>
      </c>
      <c r="E254" s="9">
        <f t="shared" si="3"/>
        <v>863</v>
      </c>
      <c r="F254" s="7"/>
      <c r="G254" s="7"/>
      <c r="H254" s="7"/>
    </row>
    <row r="255" spans="1:8" ht="15" x14ac:dyDescent="0.25">
      <c r="A255">
        <v>864</v>
      </c>
      <c r="B255" t="s">
        <v>165</v>
      </c>
      <c r="C255" s="114">
        <v>44652</v>
      </c>
      <c r="D255" s="26">
        <v>34763.841327599999</v>
      </c>
      <c r="E255" s="9">
        <f t="shared" si="3"/>
        <v>864</v>
      </c>
      <c r="F255" s="7"/>
      <c r="G255" s="7"/>
      <c r="H255" s="7"/>
    </row>
    <row r="256" spans="1:8" ht="15" x14ac:dyDescent="0.25">
      <c r="A256">
        <v>865</v>
      </c>
      <c r="B256" t="s">
        <v>166</v>
      </c>
      <c r="C256" s="114">
        <v>44652</v>
      </c>
      <c r="D256" s="26">
        <v>35314.442856000001</v>
      </c>
      <c r="E256" s="9">
        <f t="shared" si="3"/>
        <v>865</v>
      </c>
      <c r="F256" s="7"/>
      <c r="G256" s="7"/>
      <c r="H256" s="7"/>
    </row>
    <row r="257" spans="1:8" ht="15" x14ac:dyDescent="0.25">
      <c r="A257">
        <v>866</v>
      </c>
      <c r="B257" t="s">
        <v>167</v>
      </c>
      <c r="C257" s="114">
        <v>44652</v>
      </c>
      <c r="D257" s="26">
        <v>35789.099346000003</v>
      </c>
      <c r="E257" s="9">
        <f t="shared" si="3"/>
        <v>866</v>
      </c>
      <c r="F257" s="7"/>
      <c r="G257" s="7"/>
      <c r="H257" s="7"/>
    </row>
    <row r="258" spans="1:8" ht="15" x14ac:dyDescent="0.25">
      <c r="A258">
        <v>867</v>
      </c>
      <c r="B258" t="s">
        <v>168</v>
      </c>
      <c r="C258" s="114">
        <v>44652</v>
      </c>
      <c r="D258" s="26">
        <v>36377.673393599995</v>
      </c>
      <c r="E258" s="9">
        <f t="shared" si="3"/>
        <v>867</v>
      </c>
      <c r="F258" s="7"/>
      <c r="G258" s="7"/>
      <c r="H258" s="7"/>
    </row>
    <row r="259" spans="1:8" ht="15" x14ac:dyDescent="0.25">
      <c r="A259">
        <v>868</v>
      </c>
      <c r="B259" t="s">
        <v>169</v>
      </c>
      <c r="C259" s="114">
        <v>44652</v>
      </c>
      <c r="D259" s="26">
        <v>36909.288662400009</v>
      </c>
      <c r="E259" s="9">
        <f t="shared" si="3"/>
        <v>868</v>
      </c>
      <c r="F259" s="7"/>
      <c r="G259" s="7"/>
      <c r="H259" s="7"/>
    </row>
    <row r="260" spans="1:8" ht="15" x14ac:dyDescent="0.25">
      <c r="A260">
        <v>869</v>
      </c>
      <c r="B260" t="s">
        <v>170</v>
      </c>
      <c r="C260" s="114">
        <v>44652</v>
      </c>
      <c r="D260" s="26">
        <v>37440.903931200002</v>
      </c>
      <c r="E260" s="9">
        <f t="shared" si="3"/>
        <v>869</v>
      </c>
      <c r="F260" s="7"/>
      <c r="G260" s="7"/>
      <c r="H260" s="7"/>
    </row>
    <row r="261" spans="1:8" ht="15" x14ac:dyDescent="0.25">
      <c r="A261">
        <v>870</v>
      </c>
      <c r="B261" t="s">
        <v>171</v>
      </c>
      <c r="C261" s="114">
        <v>44652</v>
      </c>
      <c r="D261" s="26">
        <v>37991.505459599997</v>
      </c>
      <c r="E261" s="9">
        <f t="shared" si="3"/>
        <v>870</v>
      </c>
      <c r="F261" s="7"/>
      <c r="G261" s="7"/>
      <c r="H261" s="7"/>
    </row>
    <row r="262" spans="1:8" ht="15" x14ac:dyDescent="0.25">
      <c r="A262">
        <v>871</v>
      </c>
      <c r="B262" t="s">
        <v>172</v>
      </c>
      <c r="C262" s="114">
        <v>44652</v>
      </c>
      <c r="D262" s="26">
        <v>38542.106988000007</v>
      </c>
      <c r="E262" s="9">
        <f t="shared" si="3"/>
        <v>871</v>
      </c>
      <c r="F262" s="7"/>
      <c r="G262" s="7"/>
      <c r="H262" s="7"/>
    </row>
    <row r="263" spans="1:8" ht="15" x14ac:dyDescent="0.25">
      <c r="A263">
        <v>872</v>
      </c>
      <c r="B263" t="s">
        <v>173</v>
      </c>
      <c r="C263" s="114">
        <v>44652</v>
      </c>
      <c r="D263" s="26">
        <v>39130.681035599999</v>
      </c>
      <c r="E263" s="9">
        <f t="shared" ref="E263:E326" si="4">A263</f>
        <v>872</v>
      </c>
      <c r="F263" s="7"/>
      <c r="G263" s="7"/>
      <c r="H263" s="7"/>
    </row>
    <row r="264" spans="1:8" ht="15" x14ac:dyDescent="0.25">
      <c r="A264">
        <v>873</v>
      </c>
      <c r="B264" t="s">
        <v>174</v>
      </c>
      <c r="C264" s="114">
        <v>44652</v>
      </c>
      <c r="D264" s="26">
        <v>39348.650741399993</v>
      </c>
      <c r="E264" s="9">
        <f t="shared" si="4"/>
        <v>873</v>
      </c>
      <c r="F264" s="7"/>
      <c r="G264" s="7"/>
      <c r="H264" s="7"/>
    </row>
    <row r="265" spans="1:8" ht="15" x14ac:dyDescent="0.25">
      <c r="A265">
        <v>874</v>
      </c>
      <c r="B265" t="s">
        <v>175</v>
      </c>
      <c r="C265" s="114">
        <v>44652</v>
      </c>
      <c r="D265" s="26">
        <v>0</v>
      </c>
      <c r="E265" s="9">
        <f t="shared" si="4"/>
        <v>874</v>
      </c>
      <c r="F265" s="7"/>
      <c r="G265" s="7"/>
      <c r="H265" s="7"/>
    </row>
    <row r="266" spans="1:8" ht="15" x14ac:dyDescent="0.25">
      <c r="A266">
        <v>875</v>
      </c>
      <c r="B266" t="s">
        <v>176</v>
      </c>
      <c r="C266" s="114">
        <v>44652</v>
      </c>
      <c r="D266" s="26">
        <v>40551.858408600005</v>
      </c>
      <c r="E266" s="9">
        <f t="shared" si="4"/>
        <v>875</v>
      </c>
      <c r="F266" s="7"/>
      <c r="G266" s="7"/>
      <c r="H266" s="7"/>
    </row>
    <row r="267" spans="1:8" ht="15" x14ac:dyDescent="0.25">
      <c r="A267">
        <v>876</v>
      </c>
      <c r="B267" t="s">
        <v>177</v>
      </c>
      <c r="C267" s="114">
        <v>44652</v>
      </c>
      <c r="D267" s="26">
        <v>41134.662122399997</v>
      </c>
      <c r="E267" s="9">
        <f t="shared" si="4"/>
        <v>876</v>
      </c>
      <c r="F267" s="7"/>
      <c r="G267" s="7"/>
      <c r="H267" s="7"/>
    </row>
    <row r="268" spans="1:8" ht="15" x14ac:dyDescent="0.25">
      <c r="A268">
        <v>877</v>
      </c>
      <c r="B268" t="s">
        <v>178</v>
      </c>
      <c r="C268" s="114">
        <v>44652</v>
      </c>
      <c r="D268" s="26">
        <v>41736.265956000003</v>
      </c>
      <c r="E268" s="9">
        <f t="shared" si="4"/>
        <v>877</v>
      </c>
      <c r="F268" s="7"/>
      <c r="G268" s="7"/>
      <c r="H268" s="7"/>
    </row>
    <row r="269" spans="1:8" ht="15" x14ac:dyDescent="0.25">
      <c r="A269">
        <v>878</v>
      </c>
      <c r="B269" t="s">
        <v>179</v>
      </c>
      <c r="C269" s="114">
        <v>44652</v>
      </c>
      <c r="D269" s="26">
        <v>42413.070268799995</v>
      </c>
      <c r="E269" s="9">
        <f t="shared" si="4"/>
        <v>878</v>
      </c>
      <c r="F269" s="7"/>
      <c r="G269" s="7"/>
      <c r="H269" s="7"/>
    </row>
    <row r="270" spans="1:8" ht="15" x14ac:dyDescent="0.25">
      <c r="A270">
        <v>879</v>
      </c>
      <c r="B270" t="s">
        <v>180</v>
      </c>
      <c r="C270" s="114">
        <v>44652</v>
      </c>
      <c r="D270" s="26">
        <v>43033.474222200006</v>
      </c>
      <c r="E270" s="9">
        <f t="shared" si="4"/>
        <v>879</v>
      </c>
      <c r="F270" s="7"/>
      <c r="G270" s="7"/>
      <c r="H270" s="7"/>
    </row>
    <row r="271" spans="1:8" ht="15" x14ac:dyDescent="0.25">
      <c r="A271">
        <v>880</v>
      </c>
      <c r="B271" t="s">
        <v>181</v>
      </c>
      <c r="C271" s="114">
        <v>44652</v>
      </c>
      <c r="D271" s="26">
        <v>43691.478415199999</v>
      </c>
      <c r="E271" s="9">
        <f t="shared" si="4"/>
        <v>880</v>
      </c>
      <c r="F271" s="7"/>
      <c r="G271" s="7"/>
      <c r="H271" s="7"/>
    </row>
    <row r="272" spans="1:8" ht="15" x14ac:dyDescent="0.25">
      <c r="A272">
        <v>881</v>
      </c>
      <c r="B272" t="s">
        <v>182</v>
      </c>
      <c r="C272" s="114">
        <v>44652</v>
      </c>
      <c r="D272" s="26">
        <v>44330.682488400002</v>
      </c>
      <c r="E272" s="9">
        <f t="shared" si="4"/>
        <v>881</v>
      </c>
      <c r="F272" s="7"/>
      <c r="G272" s="7"/>
      <c r="H272" s="7"/>
    </row>
    <row r="273" spans="1:8" ht="15" x14ac:dyDescent="0.25">
      <c r="A273">
        <v>882</v>
      </c>
      <c r="B273" t="s">
        <v>183</v>
      </c>
      <c r="C273" s="114">
        <v>44652</v>
      </c>
      <c r="D273" s="26">
        <v>44969.886561600004</v>
      </c>
      <c r="E273" s="9">
        <f t="shared" si="4"/>
        <v>882</v>
      </c>
      <c r="F273" s="7"/>
      <c r="G273" s="7"/>
      <c r="H273" s="7"/>
    </row>
    <row r="274" spans="1:8" ht="15" x14ac:dyDescent="0.25">
      <c r="A274">
        <v>883</v>
      </c>
      <c r="B274" t="s">
        <v>184</v>
      </c>
      <c r="C274" s="114">
        <v>44652</v>
      </c>
      <c r="D274" s="26">
        <v>45684.291114000007</v>
      </c>
      <c r="E274" s="9">
        <f t="shared" si="4"/>
        <v>883</v>
      </c>
      <c r="F274" s="7"/>
      <c r="G274" s="7"/>
      <c r="H274" s="7"/>
    </row>
    <row r="275" spans="1:8" ht="15" x14ac:dyDescent="0.25">
      <c r="A275">
        <v>884</v>
      </c>
      <c r="B275" t="s">
        <v>185</v>
      </c>
      <c r="C275" s="114">
        <v>44652</v>
      </c>
      <c r="D275" s="26">
        <v>46379.895546600004</v>
      </c>
      <c r="E275" s="9">
        <f t="shared" si="4"/>
        <v>884</v>
      </c>
      <c r="F275" s="7"/>
      <c r="G275" s="7"/>
      <c r="H275" s="7"/>
    </row>
    <row r="276" spans="1:8" ht="15" x14ac:dyDescent="0.25">
      <c r="A276">
        <v>885</v>
      </c>
      <c r="B276" t="s">
        <v>186</v>
      </c>
      <c r="C276" s="114">
        <v>44652</v>
      </c>
      <c r="D276" s="26">
        <v>47056.699859400003</v>
      </c>
      <c r="E276" s="9">
        <f t="shared" si="4"/>
        <v>885</v>
      </c>
      <c r="F276" s="7"/>
      <c r="G276" s="7"/>
      <c r="H276" s="7"/>
    </row>
    <row r="277" spans="1:8" ht="15" x14ac:dyDescent="0.25">
      <c r="A277">
        <v>886</v>
      </c>
      <c r="B277" t="s">
        <v>187</v>
      </c>
      <c r="C277" s="114">
        <v>44652</v>
      </c>
      <c r="D277" s="26">
        <v>47733.504172200002</v>
      </c>
      <c r="E277" s="9">
        <f t="shared" si="4"/>
        <v>886</v>
      </c>
      <c r="F277" s="7"/>
      <c r="G277" s="7"/>
      <c r="H277" s="7"/>
    </row>
    <row r="278" spans="1:8" ht="15" x14ac:dyDescent="0.25">
      <c r="A278">
        <v>887</v>
      </c>
      <c r="B278" t="s">
        <v>188</v>
      </c>
      <c r="C278" s="114">
        <v>44652</v>
      </c>
      <c r="D278" s="26">
        <v>48429.108604800007</v>
      </c>
      <c r="E278" s="9">
        <f t="shared" si="4"/>
        <v>887</v>
      </c>
      <c r="F278" s="7"/>
      <c r="G278" s="7"/>
      <c r="H278" s="7"/>
    </row>
    <row r="279" spans="1:8" ht="15" x14ac:dyDescent="0.25">
      <c r="A279">
        <v>888</v>
      </c>
      <c r="B279" t="s">
        <v>189</v>
      </c>
      <c r="C279" s="114">
        <v>44652</v>
      </c>
      <c r="D279" s="26">
        <v>49218.713636399996</v>
      </c>
      <c r="E279" s="9">
        <f t="shared" si="4"/>
        <v>888</v>
      </c>
      <c r="F279" s="7"/>
      <c r="G279" s="7"/>
      <c r="H279" s="7"/>
    </row>
    <row r="280" spans="1:8" ht="15" x14ac:dyDescent="0.25">
      <c r="A280">
        <v>889</v>
      </c>
      <c r="B280" t="s">
        <v>190</v>
      </c>
      <c r="C280" s="114">
        <v>44652</v>
      </c>
      <c r="D280" s="26">
        <v>49951.918308600005</v>
      </c>
      <c r="E280" s="9">
        <f t="shared" si="4"/>
        <v>889</v>
      </c>
      <c r="F280" s="7"/>
      <c r="G280" s="7"/>
      <c r="H280" s="7"/>
    </row>
    <row r="281" spans="1:8" ht="15" x14ac:dyDescent="0.25">
      <c r="A281">
        <v>890</v>
      </c>
      <c r="B281" t="s">
        <v>191</v>
      </c>
      <c r="C281" s="114">
        <v>44652</v>
      </c>
      <c r="D281" s="26">
        <v>50647.522741200009</v>
      </c>
      <c r="E281" s="9">
        <f t="shared" si="4"/>
        <v>890</v>
      </c>
      <c r="F281" s="7"/>
      <c r="G281" s="7"/>
      <c r="H281" s="7"/>
    </row>
    <row r="282" spans="1:8" ht="15" x14ac:dyDescent="0.25">
      <c r="A282">
        <v>891</v>
      </c>
      <c r="B282" t="s">
        <v>192</v>
      </c>
      <c r="C282" s="114">
        <v>44652</v>
      </c>
      <c r="D282" s="26">
        <v>51437.127772799999</v>
      </c>
      <c r="E282" s="9">
        <f t="shared" si="4"/>
        <v>891</v>
      </c>
      <c r="F282" s="7"/>
      <c r="G282" s="7"/>
      <c r="H282" s="7"/>
    </row>
    <row r="283" spans="1:8" ht="15" x14ac:dyDescent="0.25">
      <c r="A283">
        <v>892</v>
      </c>
      <c r="B283" t="s">
        <v>789</v>
      </c>
      <c r="C283" s="114">
        <v>44652</v>
      </c>
      <c r="D283" s="26">
        <v>52226.73280440001</v>
      </c>
      <c r="E283" s="9">
        <f t="shared" si="4"/>
        <v>892</v>
      </c>
      <c r="F283" s="7"/>
      <c r="G283" s="7"/>
      <c r="H283" s="7"/>
    </row>
    <row r="284" spans="1:8" ht="15" x14ac:dyDescent="0.25">
      <c r="A284">
        <v>893</v>
      </c>
      <c r="B284" t="s">
        <v>193</v>
      </c>
      <c r="C284" s="114">
        <v>44652</v>
      </c>
      <c r="D284" s="26">
        <v>52997.5377162</v>
      </c>
      <c r="E284" s="9">
        <f t="shared" si="4"/>
        <v>893</v>
      </c>
      <c r="F284" s="7"/>
      <c r="G284" s="7"/>
      <c r="H284" s="7"/>
    </row>
    <row r="285" spans="1:8" ht="15" x14ac:dyDescent="0.25">
      <c r="A285">
        <v>894</v>
      </c>
      <c r="B285" t="s">
        <v>194</v>
      </c>
      <c r="C285" s="114">
        <v>44652</v>
      </c>
      <c r="D285" s="26">
        <v>53824.742987400001</v>
      </c>
      <c r="E285" s="9">
        <f t="shared" si="4"/>
        <v>894</v>
      </c>
      <c r="F285" s="7"/>
      <c r="G285" s="7"/>
      <c r="H285" s="7"/>
    </row>
    <row r="286" spans="1:8" ht="15" x14ac:dyDescent="0.25">
      <c r="A286">
        <v>895</v>
      </c>
      <c r="B286" t="s">
        <v>195</v>
      </c>
      <c r="C286" s="114">
        <v>44652</v>
      </c>
      <c r="D286" s="26">
        <v>54576.747779400015</v>
      </c>
      <c r="E286" s="9">
        <f t="shared" si="4"/>
        <v>895</v>
      </c>
      <c r="F286" s="7"/>
      <c r="G286" s="7"/>
      <c r="H286" s="7"/>
    </row>
    <row r="287" spans="1:8" ht="15" x14ac:dyDescent="0.25">
      <c r="A287">
        <v>896</v>
      </c>
      <c r="B287" t="s">
        <v>196</v>
      </c>
      <c r="C287" s="114">
        <v>44652</v>
      </c>
      <c r="D287" s="26">
        <v>55403.953050600001</v>
      </c>
      <c r="E287" s="9">
        <f t="shared" si="4"/>
        <v>896</v>
      </c>
      <c r="F287" s="7"/>
      <c r="G287" s="7"/>
      <c r="H287" s="7"/>
    </row>
    <row r="288" spans="1:8" ht="15" x14ac:dyDescent="0.25">
      <c r="A288">
        <v>897</v>
      </c>
      <c r="B288" t="s">
        <v>197</v>
      </c>
      <c r="C288" s="114">
        <v>44652</v>
      </c>
      <c r="D288" s="26">
        <v>56249.958441600007</v>
      </c>
      <c r="E288" s="9">
        <f t="shared" si="4"/>
        <v>897</v>
      </c>
      <c r="F288" s="7"/>
      <c r="G288" s="7"/>
      <c r="H288" s="7"/>
    </row>
    <row r="289" spans="1:8" ht="15" x14ac:dyDescent="0.25">
      <c r="A289">
        <v>898</v>
      </c>
      <c r="B289" t="s">
        <v>198</v>
      </c>
      <c r="C289" s="114">
        <v>44652</v>
      </c>
      <c r="D289" s="26">
        <v>57039.563473199996</v>
      </c>
      <c r="E289" s="9">
        <f t="shared" si="4"/>
        <v>898</v>
      </c>
      <c r="F289" s="7"/>
      <c r="G289" s="7"/>
      <c r="H289" s="7"/>
    </row>
    <row r="290" spans="1:8" ht="15" x14ac:dyDescent="0.25">
      <c r="A290">
        <v>899</v>
      </c>
      <c r="B290" t="s">
        <v>199</v>
      </c>
      <c r="C290" s="114">
        <v>44652</v>
      </c>
      <c r="D290" s="26">
        <v>57960.76934340001</v>
      </c>
      <c r="E290" s="9">
        <f t="shared" si="4"/>
        <v>899</v>
      </c>
      <c r="F290" s="7"/>
      <c r="G290" s="7"/>
      <c r="H290" s="7"/>
    </row>
    <row r="291" spans="1:8" ht="15" x14ac:dyDescent="0.25">
      <c r="A291">
        <v>900</v>
      </c>
      <c r="B291" t="s">
        <v>296</v>
      </c>
      <c r="C291" s="114">
        <v>44652</v>
      </c>
      <c r="D291" s="26">
        <v>58750.374375000007</v>
      </c>
      <c r="E291" s="9">
        <f t="shared" si="4"/>
        <v>900</v>
      </c>
      <c r="F291" s="7"/>
      <c r="G291" s="7"/>
      <c r="H291" s="7"/>
    </row>
    <row r="292" spans="1:8" ht="15" x14ac:dyDescent="0.25">
      <c r="A292">
        <v>901</v>
      </c>
      <c r="B292" t="s">
        <v>297</v>
      </c>
      <c r="C292" s="114">
        <v>44652</v>
      </c>
      <c r="D292" s="26">
        <v>59671.580245200006</v>
      </c>
      <c r="E292" s="9">
        <f t="shared" si="4"/>
        <v>901</v>
      </c>
      <c r="F292" s="7"/>
      <c r="G292" s="7"/>
      <c r="H292" s="7"/>
    </row>
    <row r="293" spans="1:8" ht="15" x14ac:dyDescent="0.25">
      <c r="A293">
        <v>902</v>
      </c>
      <c r="B293" t="s">
        <v>298</v>
      </c>
      <c r="C293" s="114">
        <v>44652</v>
      </c>
      <c r="D293" s="26">
        <v>60555.185875799994</v>
      </c>
      <c r="E293" s="9">
        <f t="shared" si="4"/>
        <v>902</v>
      </c>
      <c r="F293" s="7"/>
      <c r="G293" s="7"/>
      <c r="H293" s="7"/>
    </row>
    <row r="294" spans="1:8" ht="15" x14ac:dyDescent="0.25">
      <c r="A294">
        <v>903</v>
      </c>
      <c r="B294" t="s">
        <v>299</v>
      </c>
      <c r="C294" s="114">
        <v>44652</v>
      </c>
      <c r="D294" s="26">
        <v>61419.991386599999</v>
      </c>
      <c r="E294" s="9">
        <f t="shared" si="4"/>
        <v>903</v>
      </c>
      <c r="F294" s="7"/>
      <c r="G294" s="7"/>
      <c r="H294" s="7"/>
    </row>
    <row r="295" spans="1:8" ht="15" x14ac:dyDescent="0.25">
      <c r="A295">
        <v>904</v>
      </c>
      <c r="B295" t="s">
        <v>300</v>
      </c>
      <c r="C295" s="114">
        <v>44652</v>
      </c>
      <c r="D295" s="26">
        <v>62416.397736000014</v>
      </c>
      <c r="E295" s="9">
        <f t="shared" si="4"/>
        <v>904</v>
      </c>
      <c r="F295" s="7"/>
      <c r="G295" s="7"/>
      <c r="H295" s="7"/>
    </row>
    <row r="296" spans="1:8" ht="15" x14ac:dyDescent="0.25">
      <c r="A296">
        <v>905</v>
      </c>
      <c r="B296" t="s">
        <v>301</v>
      </c>
      <c r="C296" s="114">
        <v>44652</v>
      </c>
      <c r="D296" s="26">
        <v>63300.003366599994</v>
      </c>
      <c r="E296" s="9">
        <f t="shared" si="4"/>
        <v>905</v>
      </c>
      <c r="F296" s="7"/>
      <c r="G296" s="7"/>
      <c r="H296" s="7"/>
    </row>
    <row r="297" spans="1:8" ht="15" x14ac:dyDescent="0.25">
      <c r="A297">
        <v>906</v>
      </c>
      <c r="B297" t="s">
        <v>302</v>
      </c>
      <c r="C297" s="114">
        <v>44652</v>
      </c>
      <c r="D297" s="26">
        <v>64315.209835799993</v>
      </c>
      <c r="E297" s="9">
        <f t="shared" si="4"/>
        <v>906</v>
      </c>
      <c r="F297" s="7"/>
      <c r="G297" s="7"/>
      <c r="H297" s="7"/>
    </row>
    <row r="298" spans="1:8" ht="15" x14ac:dyDescent="0.25">
      <c r="A298">
        <v>907</v>
      </c>
      <c r="B298" t="s">
        <v>303</v>
      </c>
      <c r="C298" s="114">
        <v>44652</v>
      </c>
      <c r="D298" s="26">
        <v>65292.816065400009</v>
      </c>
      <c r="E298" s="9">
        <f t="shared" si="4"/>
        <v>907</v>
      </c>
      <c r="F298" s="7"/>
      <c r="G298" s="7"/>
      <c r="H298" s="7"/>
    </row>
    <row r="299" spans="1:8" ht="15" x14ac:dyDescent="0.25">
      <c r="A299">
        <v>908</v>
      </c>
      <c r="B299" t="s">
        <v>304</v>
      </c>
      <c r="C299" s="114">
        <v>44652</v>
      </c>
      <c r="D299" s="26">
        <v>66289.22241480001</v>
      </c>
      <c r="E299" s="9">
        <f t="shared" si="4"/>
        <v>908</v>
      </c>
      <c r="F299" s="7"/>
      <c r="G299" s="7"/>
      <c r="H299" s="7"/>
    </row>
    <row r="300" spans="1:8" ht="15" x14ac:dyDescent="0.25">
      <c r="A300">
        <v>909</v>
      </c>
      <c r="B300" t="s">
        <v>305</v>
      </c>
      <c r="C300" s="114">
        <v>44652</v>
      </c>
      <c r="D300" s="26">
        <v>67229.228404799986</v>
      </c>
      <c r="E300" s="9">
        <f t="shared" si="4"/>
        <v>909</v>
      </c>
      <c r="F300" s="7"/>
      <c r="G300" s="7"/>
      <c r="H300" s="7"/>
    </row>
    <row r="301" spans="1:8" ht="15" x14ac:dyDescent="0.25">
      <c r="A301">
        <v>910</v>
      </c>
      <c r="B301" t="s">
        <v>306</v>
      </c>
      <c r="C301" s="114">
        <v>44652</v>
      </c>
      <c r="D301" s="26">
        <v>68244.434873999999</v>
      </c>
      <c r="E301" s="9">
        <f t="shared" si="4"/>
        <v>910</v>
      </c>
      <c r="F301" s="7"/>
      <c r="G301" s="7"/>
      <c r="H301" s="7"/>
    </row>
    <row r="302" spans="1:8" ht="15" x14ac:dyDescent="0.25">
      <c r="A302">
        <v>911</v>
      </c>
      <c r="B302" t="s">
        <v>307</v>
      </c>
      <c r="C302" s="114">
        <v>44652</v>
      </c>
      <c r="D302" s="26">
        <v>69278.44146300001</v>
      </c>
      <c r="E302" s="9">
        <f t="shared" si="4"/>
        <v>911</v>
      </c>
      <c r="F302" s="7"/>
      <c r="G302" s="7"/>
      <c r="H302" s="7"/>
    </row>
    <row r="303" spans="1:8" ht="15" x14ac:dyDescent="0.25">
      <c r="A303">
        <v>912</v>
      </c>
      <c r="B303" t="s">
        <v>308</v>
      </c>
      <c r="C303" s="114">
        <v>44652</v>
      </c>
      <c r="D303" s="26">
        <v>70293.647932199994</v>
      </c>
      <c r="E303" s="9">
        <f t="shared" si="4"/>
        <v>912</v>
      </c>
      <c r="F303" s="7"/>
      <c r="G303" s="7"/>
      <c r="H303" s="7"/>
    </row>
    <row r="304" spans="1:8" ht="15" x14ac:dyDescent="0.25">
      <c r="A304">
        <v>913</v>
      </c>
      <c r="B304" t="s">
        <v>309</v>
      </c>
      <c r="C304" s="114">
        <v>44652</v>
      </c>
      <c r="D304" s="26">
        <v>71346.454641000018</v>
      </c>
      <c r="E304" s="9">
        <f t="shared" si="4"/>
        <v>913</v>
      </c>
      <c r="F304" s="7"/>
      <c r="G304" s="7"/>
      <c r="H304" s="7"/>
    </row>
    <row r="305" spans="1:8" ht="15" x14ac:dyDescent="0.25">
      <c r="A305">
        <v>914</v>
      </c>
      <c r="B305" t="s">
        <v>310</v>
      </c>
      <c r="C305" s="114">
        <v>44652</v>
      </c>
      <c r="D305" s="26">
        <v>72436.86158940001</v>
      </c>
      <c r="E305" s="9">
        <f t="shared" si="4"/>
        <v>914</v>
      </c>
      <c r="F305" s="7"/>
      <c r="G305" s="7"/>
      <c r="H305" s="7"/>
    </row>
    <row r="306" spans="1:8" ht="15" x14ac:dyDescent="0.25">
      <c r="A306">
        <v>915</v>
      </c>
      <c r="B306" t="s">
        <v>311</v>
      </c>
      <c r="C306" s="114">
        <v>44652</v>
      </c>
      <c r="D306" s="26">
        <v>73564.868777400028</v>
      </c>
      <c r="E306" s="9">
        <f t="shared" si="4"/>
        <v>915</v>
      </c>
      <c r="F306" s="7"/>
      <c r="G306" s="7"/>
      <c r="H306" s="7"/>
    </row>
    <row r="307" spans="1:8" ht="15" x14ac:dyDescent="0.25">
      <c r="A307">
        <v>916</v>
      </c>
      <c r="B307" t="s">
        <v>312</v>
      </c>
      <c r="C307" s="114">
        <v>44652</v>
      </c>
      <c r="D307" s="26">
        <v>74636.475606000007</v>
      </c>
      <c r="E307" s="9">
        <f t="shared" si="4"/>
        <v>916</v>
      </c>
      <c r="F307" s="7"/>
      <c r="G307" s="7"/>
      <c r="H307" s="7"/>
    </row>
    <row r="308" spans="1:8" ht="15" x14ac:dyDescent="0.25">
      <c r="A308">
        <v>917</v>
      </c>
      <c r="B308" t="s">
        <v>313</v>
      </c>
      <c r="C308" s="114">
        <v>44652</v>
      </c>
      <c r="D308" s="26">
        <v>75726.882554400014</v>
      </c>
      <c r="E308" s="9">
        <f t="shared" si="4"/>
        <v>917</v>
      </c>
      <c r="F308" s="7"/>
      <c r="G308" s="7"/>
      <c r="H308" s="7"/>
    </row>
    <row r="309" spans="1:8" ht="15" x14ac:dyDescent="0.25">
      <c r="A309">
        <v>918</v>
      </c>
      <c r="B309" t="s">
        <v>314</v>
      </c>
      <c r="C309" s="114">
        <v>44652</v>
      </c>
      <c r="D309" s="26">
        <v>76911.290101799998</v>
      </c>
      <c r="E309" s="9">
        <f t="shared" si="4"/>
        <v>918</v>
      </c>
      <c r="F309" s="7"/>
      <c r="G309" s="7"/>
      <c r="H309" s="7"/>
    </row>
    <row r="310" spans="1:8" ht="15" x14ac:dyDescent="0.25">
      <c r="A310">
        <v>919</v>
      </c>
      <c r="B310" t="s">
        <v>315</v>
      </c>
      <c r="C310" s="114">
        <v>44652</v>
      </c>
      <c r="D310" s="26">
        <v>78019.908891891901</v>
      </c>
      <c r="E310" s="9">
        <f t="shared" si="4"/>
        <v>919</v>
      </c>
      <c r="F310" s="7"/>
      <c r="G310" s="7"/>
      <c r="H310" s="7"/>
    </row>
    <row r="311" spans="1:8" ht="15" x14ac:dyDescent="0.25">
      <c r="A311">
        <v>920</v>
      </c>
      <c r="B311" t="s">
        <v>316</v>
      </c>
      <c r="C311" s="114">
        <v>44652</v>
      </c>
      <c r="D311" s="26">
        <v>79192.589631891897</v>
      </c>
      <c r="E311" s="9">
        <f t="shared" si="4"/>
        <v>920</v>
      </c>
      <c r="F311" s="7"/>
      <c r="G311" s="7"/>
      <c r="H311" s="7"/>
    </row>
    <row r="312" spans="1:8" ht="15" x14ac:dyDescent="0.25">
      <c r="A312">
        <v>921</v>
      </c>
      <c r="B312" t="s">
        <v>317</v>
      </c>
      <c r="C312" s="114">
        <v>44652</v>
      </c>
      <c r="D312" s="26">
        <v>80383.884351891902</v>
      </c>
      <c r="E312" s="9">
        <f t="shared" si="4"/>
        <v>921</v>
      </c>
      <c r="F312" s="7"/>
      <c r="G312" s="7"/>
      <c r="H312" s="7"/>
    </row>
    <row r="313" spans="1:8" ht="15" x14ac:dyDescent="0.25">
      <c r="A313">
        <v>922</v>
      </c>
      <c r="B313" t="s">
        <v>318</v>
      </c>
      <c r="C313" s="114">
        <v>44652</v>
      </c>
      <c r="D313" s="26">
        <v>81556.565091891898</v>
      </c>
      <c r="E313" s="9">
        <f t="shared" si="4"/>
        <v>922</v>
      </c>
      <c r="F313" s="7"/>
      <c r="G313" s="7"/>
      <c r="H313" s="7"/>
    </row>
    <row r="314" spans="1:8" ht="15" x14ac:dyDescent="0.25">
      <c r="A314">
        <v>923</v>
      </c>
      <c r="B314" t="s">
        <v>319</v>
      </c>
      <c r="C314" s="114">
        <v>44652</v>
      </c>
      <c r="D314" s="26">
        <v>82747.859811891889</v>
      </c>
      <c r="E314" s="9">
        <f t="shared" si="4"/>
        <v>923</v>
      </c>
      <c r="F314" s="7"/>
      <c r="G314" s="7"/>
      <c r="H314" s="7"/>
    </row>
    <row r="315" spans="1:8" ht="15" x14ac:dyDescent="0.25">
      <c r="A315">
        <v>924</v>
      </c>
      <c r="B315" t="s">
        <v>320</v>
      </c>
      <c r="C315" s="114">
        <v>44652</v>
      </c>
      <c r="D315" s="26">
        <v>83976.382491891898</v>
      </c>
      <c r="E315" s="9">
        <f t="shared" si="4"/>
        <v>924</v>
      </c>
      <c r="F315" s="7"/>
      <c r="G315" s="7"/>
      <c r="H315" s="7"/>
    </row>
    <row r="316" spans="1:8" ht="15" x14ac:dyDescent="0.25">
      <c r="A316">
        <v>925</v>
      </c>
      <c r="B316" t="s">
        <v>321</v>
      </c>
      <c r="C316" s="114">
        <v>44652</v>
      </c>
      <c r="D316" s="26">
        <v>85223.519151891902</v>
      </c>
      <c r="E316" s="9">
        <f t="shared" si="4"/>
        <v>925</v>
      </c>
      <c r="F316" s="7"/>
      <c r="G316" s="7"/>
      <c r="H316" s="7"/>
    </row>
    <row r="317" spans="1:8" ht="15" x14ac:dyDescent="0.25">
      <c r="A317">
        <v>926</v>
      </c>
      <c r="B317" t="s">
        <v>322</v>
      </c>
      <c r="C317" s="114">
        <v>44652</v>
      </c>
      <c r="D317" s="26">
        <v>86489.2697918919</v>
      </c>
      <c r="E317" s="9">
        <f t="shared" si="4"/>
        <v>926</v>
      </c>
      <c r="F317" s="7"/>
      <c r="G317" s="7"/>
      <c r="H317" s="7"/>
    </row>
    <row r="318" spans="1:8" ht="15" x14ac:dyDescent="0.25">
      <c r="A318">
        <v>927</v>
      </c>
      <c r="B318" t="s">
        <v>323</v>
      </c>
      <c r="C318" s="114">
        <v>44652</v>
      </c>
      <c r="D318" s="26">
        <v>87773.634411891893</v>
      </c>
      <c r="E318" s="9">
        <f t="shared" si="4"/>
        <v>927</v>
      </c>
      <c r="F318" s="7"/>
      <c r="G318" s="7"/>
      <c r="H318" s="7"/>
    </row>
    <row r="319" spans="1:8" ht="15" x14ac:dyDescent="0.25">
      <c r="A319">
        <v>928</v>
      </c>
      <c r="B319" t="s">
        <v>324</v>
      </c>
      <c r="C319" s="114">
        <v>44652</v>
      </c>
      <c r="D319" s="26">
        <v>89095.22699189189</v>
      </c>
      <c r="E319" s="9">
        <f t="shared" si="4"/>
        <v>928</v>
      </c>
      <c r="F319" s="7"/>
      <c r="G319" s="7"/>
      <c r="H319" s="7"/>
    </row>
    <row r="320" spans="1:8" ht="15" x14ac:dyDescent="0.25">
      <c r="A320">
        <v>929</v>
      </c>
      <c r="B320" t="s">
        <v>325</v>
      </c>
      <c r="C320" s="114">
        <v>44652</v>
      </c>
      <c r="D320" s="26">
        <v>88443.737691891889</v>
      </c>
      <c r="E320" s="9">
        <f t="shared" si="4"/>
        <v>929</v>
      </c>
      <c r="F320" s="7"/>
      <c r="G320" s="7"/>
      <c r="H320" s="7"/>
    </row>
    <row r="321" spans="1:8" ht="15" x14ac:dyDescent="0.25">
      <c r="A321">
        <v>930</v>
      </c>
      <c r="B321" t="s">
        <v>326</v>
      </c>
      <c r="C321" s="114">
        <v>44652</v>
      </c>
      <c r="D321" s="26">
        <v>90305.13569189189</v>
      </c>
      <c r="E321" s="9">
        <f t="shared" si="4"/>
        <v>930</v>
      </c>
      <c r="F321" s="7"/>
      <c r="G321" s="7"/>
      <c r="H321" s="7"/>
    </row>
    <row r="322" spans="1:8" ht="15" x14ac:dyDescent="0.25">
      <c r="A322">
        <v>931</v>
      </c>
      <c r="B322" t="s">
        <v>327</v>
      </c>
      <c r="C322" s="114">
        <v>44652</v>
      </c>
      <c r="D322" s="26">
        <v>91626.728271891887</v>
      </c>
      <c r="E322" s="9">
        <f t="shared" si="4"/>
        <v>931</v>
      </c>
      <c r="F322" s="7"/>
      <c r="G322" s="7"/>
      <c r="H322" s="7"/>
    </row>
    <row r="323" spans="1:8" ht="15" x14ac:dyDescent="0.25">
      <c r="A323">
        <v>932</v>
      </c>
      <c r="B323" t="s">
        <v>328</v>
      </c>
      <c r="C323" s="114">
        <v>44652</v>
      </c>
      <c r="D323" s="26">
        <v>92966.934831891907</v>
      </c>
      <c r="E323" s="9">
        <f t="shared" si="4"/>
        <v>932</v>
      </c>
      <c r="F323" s="7"/>
      <c r="G323" s="7"/>
      <c r="H323" s="7"/>
    </row>
    <row r="324" spans="1:8" ht="15" x14ac:dyDescent="0.25">
      <c r="A324">
        <v>933</v>
      </c>
      <c r="B324" t="s">
        <v>329</v>
      </c>
      <c r="C324" s="114">
        <v>44652</v>
      </c>
      <c r="D324" s="26">
        <v>94344.369351891888</v>
      </c>
      <c r="E324" s="9">
        <f t="shared" si="4"/>
        <v>933</v>
      </c>
      <c r="F324" s="7"/>
      <c r="G324" s="7"/>
      <c r="H324" s="7"/>
    </row>
    <row r="325" spans="1:8" ht="15" x14ac:dyDescent="0.25">
      <c r="A325">
        <v>934</v>
      </c>
      <c r="B325" t="s">
        <v>330</v>
      </c>
      <c r="C325" s="114">
        <v>44652</v>
      </c>
      <c r="D325" s="26">
        <v>95703.189891891903</v>
      </c>
      <c r="E325" s="9">
        <f t="shared" si="4"/>
        <v>934</v>
      </c>
      <c r="F325" s="7"/>
      <c r="G325" s="7"/>
      <c r="H325" s="7"/>
    </row>
    <row r="326" spans="1:8" ht="15" x14ac:dyDescent="0.25">
      <c r="A326">
        <v>935</v>
      </c>
      <c r="B326" t="s">
        <v>331</v>
      </c>
      <c r="C326" s="114">
        <v>44652</v>
      </c>
      <c r="D326" s="26">
        <v>97099.238391891893</v>
      </c>
      <c r="E326" s="9">
        <f t="shared" si="4"/>
        <v>935</v>
      </c>
      <c r="F326" s="7"/>
      <c r="G326" s="7"/>
      <c r="H326" s="7"/>
    </row>
    <row r="327" spans="1:8" ht="15" x14ac:dyDescent="0.25">
      <c r="A327">
        <v>936</v>
      </c>
      <c r="B327" t="s">
        <v>332</v>
      </c>
      <c r="C327" s="114">
        <v>44652</v>
      </c>
      <c r="D327" s="26">
        <v>98513.900871891878</v>
      </c>
      <c r="E327" s="9">
        <f t="shared" ref="E327:E332" si="5">A327</f>
        <v>936</v>
      </c>
      <c r="F327" s="7"/>
      <c r="H327" s="7"/>
    </row>
    <row r="328" spans="1:8" ht="15" x14ac:dyDescent="0.25">
      <c r="A328">
        <v>937</v>
      </c>
      <c r="B328" t="s">
        <v>333</v>
      </c>
      <c r="C328" s="114">
        <v>44652</v>
      </c>
      <c r="D328" s="26">
        <v>99965.791311891895</v>
      </c>
      <c r="E328" s="9">
        <f t="shared" si="5"/>
        <v>937</v>
      </c>
      <c r="F328" s="7"/>
      <c r="H328" s="7"/>
    </row>
    <row r="329" spans="1:8" ht="15" x14ac:dyDescent="0.25">
      <c r="A329">
        <v>938</v>
      </c>
      <c r="B329" t="s">
        <v>334</v>
      </c>
      <c r="C329" s="114">
        <v>44652</v>
      </c>
      <c r="D329" s="26">
        <v>101417.68175189191</v>
      </c>
      <c r="E329" s="9">
        <f t="shared" si="5"/>
        <v>938</v>
      </c>
      <c r="F329" s="7"/>
      <c r="H329" s="7"/>
    </row>
    <row r="330" spans="1:8" ht="15" x14ac:dyDescent="0.25">
      <c r="A330" s="9">
        <v>939</v>
      </c>
      <c r="B330" s="9" t="s">
        <v>335</v>
      </c>
      <c r="C330" s="114">
        <v>44652</v>
      </c>
      <c r="D330" s="9">
        <v>102925.41413189188</v>
      </c>
      <c r="E330" s="9">
        <f t="shared" si="5"/>
        <v>939</v>
      </c>
    </row>
    <row r="331" spans="1:8" ht="15" x14ac:dyDescent="0.25">
      <c r="A331" s="9">
        <v>940</v>
      </c>
      <c r="B331" s="9" t="s">
        <v>336</v>
      </c>
      <c r="C331" s="114">
        <v>44652</v>
      </c>
      <c r="D331" s="9">
        <v>104433.14651189189</v>
      </c>
      <c r="E331" s="9">
        <f t="shared" si="5"/>
        <v>940</v>
      </c>
    </row>
    <row r="332" spans="1:8" ht="15" x14ac:dyDescent="0.25">
      <c r="A332" s="9">
        <v>941</v>
      </c>
      <c r="B332" s="9" t="s">
        <v>337</v>
      </c>
      <c r="C332" s="114">
        <v>44652</v>
      </c>
      <c r="D332" s="9">
        <v>105940.87889189189</v>
      </c>
      <c r="E332" s="9">
        <f t="shared" si="5"/>
        <v>941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63"/>
  <sheetViews>
    <sheetView workbookViewId="0">
      <selection activeCell="C13" sqref="C13"/>
    </sheetView>
  </sheetViews>
  <sheetFormatPr defaultColWidth="9.140625" defaultRowHeight="12.75" x14ac:dyDescent="0.2"/>
  <cols>
    <col min="1" max="1" width="9.140625" style="4"/>
    <col min="2" max="2" width="12.28515625" style="4" customWidth="1"/>
    <col min="3" max="3" width="10" style="4" bestFit="1" customWidth="1"/>
    <col min="4" max="4" width="24.7109375" style="4" bestFit="1" customWidth="1"/>
    <col min="5" max="5" width="31.7109375" style="4" bestFit="1" customWidth="1"/>
    <col min="6" max="6" width="11.5703125" style="4" customWidth="1"/>
    <col min="7" max="7" width="11.42578125" style="4" customWidth="1"/>
    <col min="8" max="8" width="13.28515625" style="4" customWidth="1"/>
    <col min="9" max="9" width="11.28515625" style="4" bestFit="1" customWidth="1"/>
    <col min="10" max="16384" width="9.140625" style="4"/>
  </cols>
  <sheetData>
    <row r="2" spans="1:9" ht="13.5" thickBot="1" x14ac:dyDescent="0.25"/>
    <row r="3" spans="1:9" x14ac:dyDescent="0.2">
      <c r="A3" s="13" t="s">
        <v>205</v>
      </c>
      <c r="F3" s="16" t="s">
        <v>790</v>
      </c>
      <c r="G3" s="17"/>
    </row>
    <row r="4" spans="1:9" s="10" customFormat="1" ht="25.5" x14ac:dyDescent="0.2">
      <c r="A4" s="13" t="s">
        <v>7</v>
      </c>
      <c r="B4" s="21" t="s">
        <v>221</v>
      </c>
      <c r="C4" s="10" t="s">
        <v>206</v>
      </c>
      <c r="D4" s="10" t="s">
        <v>207</v>
      </c>
      <c r="E4" s="10" t="s">
        <v>205</v>
      </c>
      <c r="F4" s="18" t="s">
        <v>209</v>
      </c>
      <c r="G4" s="19" t="s">
        <v>208</v>
      </c>
      <c r="H4" s="20"/>
    </row>
    <row r="5" spans="1:9" x14ac:dyDescent="0.2">
      <c r="A5" s="117" t="s">
        <v>212</v>
      </c>
      <c r="B5" s="4" t="str">
        <f>CONCATENATE(C5,A5)</f>
        <v>DE03</v>
      </c>
      <c r="C5" s="25" t="s">
        <v>200</v>
      </c>
      <c r="D5" s="25" t="s">
        <v>210</v>
      </c>
      <c r="E5" s="25" t="s">
        <v>211</v>
      </c>
      <c r="F5" s="59">
        <v>0.19</v>
      </c>
      <c r="G5" s="59">
        <v>0.08</v>
      </c>
      <c r="I5" s="3"/>
    </row>
    <row r="6" spans="1:9" x14ac:dyDescent="0.2">
      <c r="A6" s="117" t="s">
        <v>214</v>
      </c>
      <c r="B6" s="4" t="str">
        <f t="shared" ref="B6:B63" si="0">CONCATENATE(C6,A6)</f>
        <v>DE04</v>
      </c>
      <c r="C6" s="25" t="s">
        <v>200</v>
      </c>
      <c r="D6" s="25" t="s">
        <v>210</v>
      </c>
      <c r="E6" s="25" t="s">
        <v>213</v>
      </c>
      <c r="F6" s="59">
        <v>0.185</v>
      </c>
      <c r="G6" s="59">
        <v>4.2000000000000003E-2</v>
      </c>
      <c r="I6" s="3"/>
    </row>
    <row r="7" spans="1:9" x14ac:dyDescent="0.2">
      <c r="A7" s="117" t="s">
        <v>223</v>
      </c>
      <c r="B7" s="4" t="str">
        <f t="shared" si="0"/>
        <v>DE01</v>
      </c>
      <c r="C7" s="25" t="s">
        <v>200</v>
      </c>
      <c r="D7" s="25" t="s">
        <v>210</v>
      </c>
      <c r="E7" s="25" t="s">
        <v>355</v>
      </c>
      <c r="F7" s="59">
        <v>0.23</v>
      </c>
      <c r="G7" s="59">
        <v>0.107</v>
      </c>
      <c r="I7" s="3"/>
    </row>
    <row r="8" spans="1:9" x14ac:dyDescent="0.2">
      <c r="A8" s="117" t="s">
        <v>212</v>
      </c>
      <c r="B8" s="4" t="str">
        <f t="shared" si="0"/>
        <v>EA03</v>
      </c>
      <c r="C8" s="25" t="s">
        <v>641</v>
      </c>
      <c r="D8" s="25" t="s">
        <v>411</v>
      </c>
      <c r="E8" s="25" t="s">
        <v>211</v>
      </c>
      <c r="F8" s="59">
        <v>0.193</v>
      </c>
      <c r="G8" s="59">
        <v>0.10800000000000001</v>
      </c>
      <c r="I8" s="3"/>
    </row>
    <row r="9" spans="1:9" x14ac:dyDescent="0.2">
      <c r="A9" s="117" t="s">
        <v>214</v>
      </c>
      <c r="B9" s="4" t="str">
        <f t="shared" si="0"/>
        <v>EA04</v>
      </c>
      <c r="C9" s="25" t="s">
        <v>641</v>
      </c>
      <c r="D9" s="25" t="s">
        <v>411</v>
      </c>
      <c r="E9" s="25" t="s">
        <v>213</v>
      </c>
      <c r="F9" s="59">
        <v>0.185</v>
      </c>
      <c r="G9" s="59">
        <v>4.2000000000000003E-2</v>
      </c>
      <c r="I9" s="3"/>
    </row>
    <row r="10" spans="1:9" x14ac:dyDescent="0.2">
      <c r="A10" s="117" t="s">
        <v>223</v>
      </c>
      <c r="B10" s="4" t="str">
        <f t="shared" si="0"/>
        <v>EA01</v>
      </c>
      <c r="C10" s="25" t="s">
        <v>641</v>
      </c>
      <c r="D10" s="25" t="s">
        <v>411</v>
      </c>
      <c r="E10" s="25" t="s">
        <v>355</v>
      </c>
      <c r="F10" s="59">
        <v>0.23</v>
      </c>
      <c r="G10" s="59">
        <v>0.107</v>
      </c>
      <c r="I10" s="3"/>
    </row>
    <row r="11" spans="1:9" x14ac:dyDescent="0.2">
      <c r="A11" s="117" t="s">
        <v>212</v>
      </c>
      <c r="B11" s="4" t="str">
        <f t="shared" si="0"/>
        <v>EC03</v>
      </c>
      <c r="C11" s="25" t="s">
        <v>201</v>
      </c>
      <c r="D11" s="25" t="s">
        <v>217</v>
      </c>
      <c r="E11" s="25" t="s">
        <v>211</v>
      </c>
      <c r="F11" s="59">
        <v>0.19</v>
      </c>
      <c r="G11" s="59">
        <v>7.2000000000000008E-2</v>
      </c>
      <c r="I11" s="3"/>
    </row>
    <row r="12" spans="1:9" x14ac:dyDescent="0.2">
      <c r="A12" s="117" t="s">
        <v>214</v>
      </c>
      <c r="B12" s="4" t="str">
        <f t="shared" si="0"/>
        <v>EC04</v>
      </c>
      <c r="C12" s="25" t="s">
        <v>201</v>
      </c>
      <c r="D12" s="25" t="s">
        <v>217</v>
      </c>
      <c r="E12" s="25" t="s">
        <v>213</v>
      </c>
      <c r="F12" s="59">
        <v>0.185</v>
      </c>
      <c r="G12" s="59">
        <v>4.2000000000000003E-2</v>
      </c>
      <c r="I12" s="3"/>
    </row>
    <row r="13" spans="1:9" x14ac:dyDescent="0.2">
      <c r="A13" s="117" t="s">
        <v>223</v>
      </c>
      <c r="B13" s="4" t="str">
        <f t="shared" si="0"/>
        <v>EC01</v>
      </c>
      <c r="C13" s="25" t="s">
        <v>201</v>
      </c>
      <c r="D13" s="25" t="s">
        <v>217</v>
      </c>
      <c r="E13" s="25" t="s">
        <v>355</v>
      </c>
      <c r="F13" s="59">
        <v>0.23</v>
      </c>
      <c r="G13" s="59">
        <v>0.107</v>
      </c>
      <c r="I13" s="3"/>
    </row>
    <row r="14" spans="1:9" x14ac:dyDescent="0.2">
      <c r="A14" s="117" t="s">
        <v>212</v>
      </c>
      <c r="B14" s="4" t="str">
        <f t="shared" si="0"/>
        <v>ED03</v>
      </c>
      <c r="C14" s="25" t="s">
        <v>202</v>
      </c>
      <c r="D14" s="25" t="s">
        <v>218</v>
      </c>
      <c r="E14" s="25" t="s">
        <v>211</v>
      </c>
      <c r="F14" s="59">
        <v>0.19</v>
      </c>
      <c r="G14" s="59">
        <v>7.2000000000000008E-2</v>
      </c>
      <c r="I14" s="3"/>
    </row>
    <row r="15" spans="1:9" x14ac:dyDescent="0.2">
      <c r="A15" s="117" t="s">
        <v>214</v>
      </c>
      <c r="B15" s="4" t="str">
        <f t="shared" si="0"/>
        <v>ED04</v>
      </c>
      <c r="C15" s="25" t="s">
        <v>202</v>
      </c>
      <c r="D15" s="25" t="s">
        <v>218</v>
      </c>
      <c r="E15" s="25" t="s">
        <v>213</v>
      </c>
      <c r="F15" s="59">
        <v>0.185</v>
      </c>
      <c r="G15" s="59">
        <v>4.2000000000000003E-2</v>
      </c>
      <c r="I15" s="3"/>
    </row>
    <row r="16" spans="1:9" x14ac:dyDescent="0.2">
      <c r="A16" s="117" t="s">
        <v>223</v>
      </c>
      <c r="B16" s="4" t="str">
        <f t="shared" si="0"/>
        <v>ED01</v>
      </c>
      <c r="C16" s="25" t="s">
        <v>202</v>
      </c>
      <c r="D16" s="25" t="s">
        <v>218</v>
      </c>
      <c r="E16" s="25" t="s">
        <v>355</v>
      </c>
      <c r="F16" s="59">
        <v>0.23</v>
      </c>
      <c r="G16" s="59">
        <v>0.107</v>
      </c>
      <c r="I16" s="3"/>
    </row>
    <row r="17" spans="1:9" x14ac:dyDescent="0.2">
      <c r="A17" s="117" t="s">
        <v>212</v>
      </c>
      <c r="B17" s="4" t="str">
        <f t="shared" si="0"/>
        <v>EE03</v>
      </c>
      <c r="C17" s="25" t="s">
        <v>203</v>
      </c>
      <c r="D17" s="25" t="s">
        <v>219</v>
      </c>
      <c r="E17" s="25" t="s">
        <v>211</v>
      </c>
      <c r="F17" s="59">
        <v>0.19</v>
      </c>
      <c r="G17" s="59">
        <v>7.2000000000000008E-2</v>
      </c>
      <c r="I17" s="3"/>
    </row>
    <row r="18" spans="1:9" x14ac:dyDescent="0.2">
      <c r="A18" s="117" t="s">
        <v>214</v>
      </c>
      <c r="B18" s="4" t="str">
        <f t="shared" si="0"/>
        <v>EE04</v>
      </c>
      <c r="C18" s="25" t="s">
        <v>203</v>
      </c>
      <c r="D18" s="25" t="s">
        <v>219</v>
      </c>
      <c r="E18" s="25" t="s">
        <v>213</v>
      </c>
      <c r="F18" s="59">
        <v>0.185</v>
      </c>
      <c r="G18" s="59">
        <v>4.2000000000000003E-2</v>
      </c>
      <c r="I18" s="3"/>
    </row>
    <row r="19" spans="1:9" x14ac:dyDescent="0.2">
      <c r="A19" s="117" t="s">
        <v>216</v>
      </c>
      <c r="B19" s="4" t="str">
        <f t="shared" si="0"/>
        <v>EE07</v>
      </c>
      <c r="C19" s="25" t="s">
        <v>203</v>
      </c>
      <c r="D19" s="25" t="s">
        <v>219</v>
      </c>
      <c r="E19" s="25" t="s">
        <v>215</v>
      </c>
      <c r="F19" s="59">
        <v>0.1</v>
      </c>
      <c r="G19" s="59">
        <v>0.04</v>
      </c>
      <c r="I19" s="3"/>
    </row>
    <row r="20" spans="1:9" x14ac:dyDescent="0.2">
      <c r="A20" s="117" t="s">
        <v>223</v>
      </c>
      <c r="B20" s="4" t="str">
        <f t="shared" si="0"/>
        <v>EE01</v>
      </c>
      <c r="C20" s="25" t="s">
        <v>203</v>
      </c>
      <c r="D20" s="25" t="s">
        <v>219</v>
      </c>
      <c r="E20" s="25" t="s">
        <v>355</v>
      </c>
      <c r="F20" s="59">
        <v>0.23</v>
      </c>
      <c r="G20" s="59">
        <v>0.107</v>
      </c>
      <c r="I20" s="3"/>
    </row>
    <row r="21" spans="1:9" x14ac:dyDescent="0.2">
      <c r="A21" s="117" t="s">
        <v>212</v>
      </c>
      <c r="B21" s="4" t="str">
        <f t="shared" si="0"/>
        <v>EF03</v>
      </c>
      <c r="C21" s="25" t="s">
        <v>642</v>
      </c>
      <c r="D21" s="25" t="s">
        <v>553</v>
      </c>
      <c r="E21" s="25" t="s">
        <v>211</v>
      </c>
      <c r="F21" s="59">
        <v>0.193</v>
      </c>
      <c r="G21" s="59">
        <v>0.08</v>
      </c>
      <c r="I21" s="3"/>
    </row>
    <row r="22" spans="1:9" x14ac:dyDescent="0.2">
      <c r="A22" s="117" t="s">
        <v>214</v>
      </c>
      <c r="B22" s="4" t="str">
        <f t="shared" si="0"/>
        <v>EF04</v>
      </c>
      <c r="C22" s="25" t="s">
        <v>642</v>
      </c>
      <c r="D22" s="25" t="s">
        <v>553</v>
      </c>
      <c r="E22" s="25" t="s">
        <v>213</v>
      </c>
      <c r="F22" s="59">
        <v>0.185</v>
      </c>
      <c r="G22" s="59">
        <v>4.2000000000000003E-2</v>
      </c>
      <c r="I22" s="3"/>
    </row>
    <row r="23" spans="1:9" x14ac:dyDescent="0.2">
      <c r="A23" s="117" t="s">
        <v>223</v>
      </c>
      <c r="B23" s="4" t="str">
        <f t="shared" si="0"/>
        <v>EF01</v>
      </c>
      <c r="C23" s="25" t="s">
        <v>642</v>
      </c>
      <c r="D23" s="25" t="s">
        <v>553</v>
      </c>
      <c r="E23" s="25" t="s">
        <v>355</v>
      </c>
      <c r="F23" s="59">
        <v>0.23</v>
      </c>
      <c r="G23" s="59">
        <v>0.107</v>
      </c>
      <c r="I23" s="3"/>
    </row>
    <row r="24" spans="1:9" x14ac:dyDescent="0.2">
      <c r="A24" s="117" t="s">
        <v>212</v>
      </c>
      <c r="B24" s="4" t="str">
        <f t="shared" si="0"/>
        <v>EH03</v>
      </c>
      <c r="C24" s="25" t="s">
        <v>204</v>
      </c>
      <c r="D24" s="25" t="s">
        <v>220</v>
      </c>
      <c r="E24" s="25" t="s">
        <v>211</v>
      </c>
      <c r="F24" s="59">
        <v>0.193</v>
      </c>
      <c r="G24" s="59">
        <v>0.105</v>
      </c>
      <c r="I24" s="3"/>
    </row>
    <row r="25" spans="1:9" x14ac:dyDescent="0.2">
      <c r="A25" s="117" t="s">
        <v>214</v>
      </c>
      <c r="B25" s="4" t="str">
        <f t="shared" si="0"/>
        <v>EH04</v>
      </c>
      <c r="C25" s="25" t="s">
        <v>204</v>
      </c>
      <c r="D25" s="25" t="s">
        <v>220</v>
      </c>
      <c r="E25" s="25" t="s">
        <v>213</v>
      </c>
      <c r="F25" s="59">
        <v>0.185</v>
      </c>
      <c r="G25" s="59">
        <v>4.2000000000000003E-2</v>
      </c>
      <c r="I25" s="3"/>
    </row>
    <row r="26" spans="1:9" x14ac:dyDescent="0.2">
      <c r="A26" s="117" t="s">
        <v>223</v>
      </c>
      <c r="B26" s="4" t="str">
        <f t="shared" si="0"/>
        <v>EH01</v>
      </c>
      <c r="C26" s="25" t="s">
        <v>204</v>
      </c>
      <c r="D26" s="25" t="s">
        <v>220</v>
      </c>
      <c r="E26" s="25" t="s">
        <v>355</v>
      </c>
      <c r="F26" s="59">
        <v>0.23</v>
      </c>
      <c r="G26" s="59">
        <v>0.107</v>
      </c>
      <c r="I26" s="3"/>
    </row>
    <row r="27" spans="1:9" x14ac:dyDescent="0.2">
      <c r="A27" s="117" t="s">
        <v>212</v>
      </c>
      <c r="B27" s="4" t="str">
        <f t="shared" si="0"/>
        <v>EM03</v>
      </c>
      <c r="C27" s="25" t="s">
        <v>791</v>
      </c>
      <c r="D27" s="25" t="s">
        <v>558</v>
      </c>
      <c r="E27" s="25" t="s">
        <v>211</v>
      </c>
      <c r="F27" s="59">
        <v>0.193</v>
      </c>
      <c r="G27" s="59">
        <v>0.105</v>
      </c>
      <c r="I27" s="3"/>
    </row>
    <row r="28" spans="1:9" x14ac:dyDescent="0.2">
      <c r="A28" s="117" t="s">
        <v>214</v>
      </c>
      <c r="B28" s="4" t="str">
        <f t="shared" si="0"/>
        <v>EM04</v>
      </c>
      <c r="C28" s="25" t="s">
        <v>791</v>
      </c>
      <c r="D28" s="25" t="s">
        <v>558</v>
      </c>
      <c r="E28" s="25" t="s">
        <v>213</v>
      </c>
      <c r="F28" s="59">
        <v>0.185</v>
      </c>
      <c r="G28" s="59">
        <v>4.2000000000000003E-2</v>
      </c>
      <c r="I28" s="3"/>
    </row>
    <row r="29" spans="1:9" x14ac:dyDescent="0.2">
      <c r="A29" s="117" t="s">
        <v>223</v>
      </c>
      <c r="B29" s="4" t="str">
        <f t="shared" si="0"/>
        <v>EM01</v>
      </c>
      <c r="C29" s="25" t="s">
        <v>791</v>
      </c>
      <c r="D29" s="25" t="s">
        <v>558</v>
      </c>
      <c r="E29" s="25" t="s">
        <v>355</v>
      </c>
      <c r="F29" s="59">
        <v>0.23</v>
      </c>
      <c r="G29" s="59">
        <v>0.107</v>
      </c>
      <c r="I29" s="3"/>
    </row>
    <row r="30" spans="1:9" x14ac:dyDescent="0.2">
      <c r="A30" s="117" t="s">
        <v>212</v>
      </c>
      <c r="B30" s="4" t="str">
        <f t="shared" si="0"/>
        <v>EP03</v>
      </c>
      <c r="C30" s="25" t="s">
        <v>792</v>
      </c>
      <c r="D30" s="25" t="s">
        <v>793</v>
      </c>
      <c r="E30" s="25" t="s">
        <v>211</v>
      </c>
      <c r="F30" s="59">
        <v>0.193</v>
      </c>
      <c r="G30" s="59">
        <v>0.105</v>
      </c>
      <c r="I30" s="3"/>
    </row>
    <row r="31" spans="1:9" x14ac:dyDescent="0.2">
      <c r="A31" s="117" t="s">
        <v>214</v>
      </c>
      <c r="B31" s="4" t="str">
        <f t="shared" si="0"/>
        <v>EP04</v>
      </c>
      <c r="C31" s="25" t="s">
        <v>792</v>
      </c>
      <c r="D31" s="25" t="s">
        <v>793</v>
      </c>
      <c r="E31" s="25" t="s">
        <v>213</v>
      </c>
      <c r="F31" s="59">
        <v>0.185</v>
      </c>
      <c r="G31" s="59">
        <v>4.2000000000000003E-2</v>
      </c>
      <c r="I31" s="3"/>
    </row>
    <row r="32" spans="1:9" x14ac:dyDescent="0.2">
      <c r="A32" s="117" t="s">
        <v>223</v>
      </c>
      <c r="B32" s="4" t="str">
        <f t="shared" si="0"/>
        <v>EP01</v>
      </c>
      <c r="C32" s="25" t="s">
        <v>792</v>
      </c>
      <c r="D32" s="25" t="s">
        <v>793</v>
      </c>
      <c r="E32" s="25" t="s">
        <v>355</v>
      </c>
      <c r="F32" s="59">
        <v>0.23</v>
      </c>
      <c r="G32" s="59">
        <v>0.107</v>
      </c>
      <c r="I32" s="3"/>
    </row>
    <row r="33" spans="1:9" x14ac:dyDescent="0.2">
      <c r="A33" s="117" t="s">
        <v>212</v>
      </c>
      <c r="B33" s="4" t="str">
        <f t="shared" si="0"/>
        <v>ER03</v>
      </c>
      <c r="C33" s="25" t="s">
        <v>794</v>
      </c>
      <c r="D33" s="25" t="s">
        <v>561</v>
      </c>
      <c r="E33" s="25" t="s">
        <v>211</v>
      </c>
      <c r="F33" s="59">
        <v>0.193</v>
      </c>
      <c r="G33" s="59">
        <v>0.105</v>
      </c>
      <c r="I33" s="3"/>
    </row>
    <row r="34" spans="1:9" x14ac:dyDescent="0.2">
      <c r="A34" s="117" t="s">
        <v>214</v>
      </c>
      <c r="B34" s="4" t="str">
        <f t="shared" si="0"/>
        <v>ER04</v>
      </c>
      <c r="C34" s="25" t="s">
        <v>794</v>
      </c>
      <c r="D34" s="25" t="s">
        <v>561</v>
      </c>
      <c r="E34" s="25" t="s">
        <v>213</v>
      </c>
      <c r="F34" s="59">
        <v>0.185</v>
      </c>
      <c r="G34" s="59">
        <v>4.2000000000000003E-2</v>
      </c>
      <c r="I34" s="3"/>
    </row>
    <row r="35" spans="1:9" x14ac:dyDescent="0.2">
      <c r="A35" s="117" t="s">
        <v>223</v>
      </c>
      <c r="B35" s="4" t="str">
        <f t="shared" si="0"/>
        <v>ER01</v>
      </c>
      <c r="C35" s="25" t="s">
        <v>794</v>
      </c>
      <c r="D35" s="25" t="s">
        <v>561</v>
      </c>
      <c r="E35" s="25" t="s">
        <v>355</v>
      </c>
      <c r="F35" s="59">
        <v>0.23</v>
      </c>
      <c r="G35" s="59">
        <v>0.107</v>
      </c>
      <c r="I35" s="3"/>
    </row>
    <row r="36" spans="1:9" x14ac:dyDescent="0.2">
      <c r="A36" s="117" t="s">
        <v>212</v>
      </c>
      <c r="B36" s="4" t="str">
        <f t="shared" si="0"/>
        <v>ES03</v>
      </c>
      <c r="C36" s="25" t="s">
        <v>795</v>
      </c>
      <c r="D36" s="25" t="s">
        <v>796</v>
      </c>
      <c r="E36" s="25" t="s">
        <v>211</v>
      </c>
      <c r="F36" s="59">
        <v>0.193</v>
      </c>
      <c r="G36" s="59">
        <v>0.105</v>
      </c>
      <c r="I36" s="3"/>
    </row>
    <row r="37" spans="1:9" x14ac:dyDescent="0.2">
      <c r="A37" s="117" t="s">
        <v>214</v>
      </c>
      <c r="B37" s="4" t="str">
        <f t="shared" si="0"/>
        <v>ES04</v>
      </c>
      <c r="C37" s="25" t="s">
        <v>795</v>
      </c>
      <c r="D37" s="25" t="s">
        <v>796</v>
      </c>
      <c r="E37" s="25" t="s">
        <v>213</v>
      </c>
      <c r="F37" s="59">
        <v>0.185</v>
      </c>
      <c r="G37" s="59">
        <v>4.2000000000000003E-2</v>
      </c>
      <c r="I37" s="3"/>
    </row>
    <row r="38" spans="1:9" x14ac:dyDescent="0.2">
      <c r="A38" s="117" t="s">
        <v>223</v>
      </c>
      <c r="B38" s="4" t="str">
        <f t="shared" si="0"/>
        <v>ES01</v>
      </c>
      <c r="C38" s="25" t="s">
        <v>795</v>
      </c>
      <c r="D38" s="25" t="s">
        <v>796</v>
      </c>
      <c r="E38" s="25" t="s">
        <v>355</v>
      </c>
      <c r="F38" s="59">
        <v>0.23</v>
      </c>
      <c r="G38" s="59">
        <v>0.107</v>
      </c>
      <c r="I38" s="3"/>
    </row>
    <row r="39" spans="1:9" x14ac:dyDescent="0.2">
      <c r="A39" s="117" t="s">
        <v>212</v>
      </c>
      <c r="B39" s="4" t="str">
        <f t="shared" si="0"/>
        <v>ET03</v>
      </c>
      <c r="C39" s="25" t="s">
        <v>643</v>
      </c>
      <c r="D39" s="25" t="s">
        <v>564</v>
      </c>
      <c r="E39" s="25" t="s">
        <v>211</v>
      </c>
      <c r="F39" s="59">
        <v>0.193</v>
      </c>
      <c r="G39" s="59">
        <v>0.105</v>
      </c>
      <c r="I39" s="3"/>
    </row>
    <row r="40" spans="1:9" x14ac:dyDescent="0.2">
      <c r="A40" s="117" t="s">
        <v>214</v>
      </c>
      <c r="B40" s="4" t="str">
        <f t="shared" si="0"/>
        <v>ET04</v>
      </c>
      <c r="C40" s="25" t="s">
        <v>643</v>
      </c>
      <c r="D40" s="25" t="s">
        <v>564</v>
      </c>
      <c r="E40" s="25" t="s">
        <v>213</v>
      </c>
      <c r="F40" s="59">
        <v>0.185</v>
      </c>
      <c r="G40" s="59">
        <v>4.2000000000000003E-2</v>
      </c>
      <c r="I40" s="3"/>
    </row>
    <row r="41" spans="1:9" x14ac:dyDescent="0.2">
      <c r="A41" s="117" t="s">
        <v>223</v>
      </c>
      <c r="B41" s="4" t="str">
        <f t="shared" si="0"/>
        <v>ET01</v>
      </c>
      <c r="C41" s="25" t="s">
        <v>643</v>
      </c>
      <c r="D41" s="25" t="s">
        <v>564</v>
      </c>
      <c r="E41" s="25" t="s">
        <v>355</v>
      </c>
      <c r="F41" s="59">
        <v>0.23</v>
      </c>
      <c r="G41" s="59">
        <v>0.107</v>
      </c>
      <c r="I41" s="3"/>
    </row>
    <row r="42" spans="1:9" x14ac:dyDescent="0.2">
      <c r="A42" s="117" t="s">
        <v>212</v>
      </c>
      <c r="B42" s="4" t="str">
        <f t="shared" si="0"/>
        <v>EV03</v>
      </c>
      <c r="C42" s="25" t="s">
        <v>644</v>
      </c>
      <c r="D42" s="25" t="s">
        <v>572</v>
      </c>
      <c r="E42" s="25" t="s">
        <v>211</v>
      </c>
      <c r="F42" s="59">
        <v>0.22</v>
      </c>
      <c r="G42" s="59">
        <v>0.114</v>
      </c>
      <c r="I42" s="3"/>
    </row>
    <row r="43" spans="1:9" x14ac:dyDescent="0.2">
      <c r="A43" s="117" t="s">
        <v>214</v>
      </c>
      <c r="B43" s="4" t="str">
        <f t="shared" si="0"/>
        <v>EV04</v>
      </c>
      <c r="C43" s="25" t="s">
        <v>644</v>
      </c>
      <c r="D43" s="25" t="s">
        <v>572</v>
      </c>
      <c r="E43" s="25" t="s">
        <v>213</v>
      </c>
      <c r="F43" s="59">
        <v>0.185</v>
      </c>
      <c r="G43" s="59">
        <v>4.2000000000000003E-2</v>
      </c>
      <c r="I43" s="3"/>
    </row>
    <row r="44" spans="1:9" x14ac:dyDescent="0.2">
      <c r="A44" s="117" t="s">
        <v>223</v>
      </c>
      <c r="B44" s="4" t="str">
        <f t="shared" si="0"/>
        <v>EV01</v>
      </c>
      <c r="C44" s="25" t="s">
        <v>644</v>
      </c>
      <c r="D44" s="25" t="s">
        <v>572</v>
      </c>
      <c r="E44" s="25" t="s">
        <v>355</v>
      </c>
      <c r="F44" s="59">
        <v>0.23</v>
      </c>
      <c r="G44" s="59">
        <v>0.107</v>
      </c>
      <c r="I44" s="3"/>
    </row>
    <row r="45" spans="1:9" x14ac:dyDescent="0.2">
      <c r="A45" s="117" t="s">
        <v>212</v>
      </c>
      <c r="B45" s="4" t="str">
        <f t="shared" si="0"/>
        <v>EW03</v>
      </c>
      <c r="C45" s="25" t="s">
        <v>645</v>
      </c>
      <c r="D45" s="25" t="s">
        <v>583</v>
      </c>
      <c r="E45" s="25" t="s">
        <v>211</v>
      </c>
      <c r="F45" s="59">
        <v>0.193</v>
      </c>
      <c r="G45" s="59">
        <v>0.105</v>
      </c>
      <c r="I45" s="3"/>
    </row>
    <row r="46" spans="1:9" x14ac:dyDescent="0.2">
      <c r="A46" s="117" t="s">
        <v>214</v>
      </c>
      <c r="B46" s="4" t="str">
        <f t="shared" si="0"/>
        <v>EW04</v>
      </c>
      <c r="C46" s="25" t="s">
        <v>645</v>
      </c>
      <c r="D46" s="25" t="s">
        <v>583</v>
      </c>
      <c r="E46" s="25" t="s">
        <v>213</v>
      </c>
      <c r="F46" s="59">
        <v>0.185</v>
      </c>
      <c r="G46" s="59">
        <v>4.2000000000000003E-2</v>
      </c>
      <c r="I46" s="3"/>
    </row>
    <row r="47" spans="1:9" x14ac:dyDescent="0.2">
      <c r="A47" s="117" t="s">
        <v>223</v>
      </c>
      <c r="B47" s="4" t="str">
        <f t="shared" si="0"/>
        <v>EW01</v>
      </c>
      <c r="C47" s="25" t="s">
        <v>645</v>
      </c>
      <c r="D47" s="25" t="s">
        <v>583</v>
      </c>
      <c r="E47" s="25" t="s">
        <v>355</v>
      </c>
      <c r="F47" s="59">
        <v>0.23</v>
      </c>
      <c r="G47" s="59">
        <v>0.107</v>
      </c>
      <c r="I47" s="3"/>
    </row>
    <row r="48" spans="1:9" x14ac:dyDescent="0.2">
      <c r="A48" s="117" t="s">
        <v>212</v>
      </c>
      <c r="B48" s="4" t="str">
        <f t="shared" si="0"/>
        <v>KG03</v>
      </c>
      <c r="C48" s="25" t="s">
        <v>646</v>
      </c>
      <c r="D48" s="25" t="s">
        <v>584</v>
      </c>
      <c r="E48" s="25" t="s">
        <v>211</v>
      </c>
      <c r="F48" s="59">
        <v>0.193</v>
      </c>
      <c r="G48" s="59">
        <v>0.08</v>
      </c>
      <c r="I48" s="3"/>
    </row>
    <row r="49" spans="1:9" x14ac:dyDescent="0.2">
      <c r="A49" s="117" t="s">
        <v>214</v>
      </c>
      <c r="B49" s="4" t="str">
        <f t="shared" si="0"/>
        <v>KG04</v>
      </c>
      <c r="C49" s="25" t="s">
        <v>646</v>
      </c>
      <c r="D49" s="25" t="s">
        <v>584</v>
      </c>
      <c r="E49" s="25" t="s">
        <v>213</v>
      </c>
      <c r="F49" s="59">
        <v>0.185</v>
      </c>
      <c r="G49" s="59">
        <v>4.2000000000000003E-2</v>
      </c>
      <c r="I49" s="3"/>
    </row>
    <row r="50" spans="1:9" x14ac:dyDescent="0.2">
      <c r="A50" s="117" t="s">
        <v>223</v>
      </c>
      <c r="B50" s="4" t="str">
        <f t="shared" si="0"/>
        <v>KG01</v>
      </c>
      <c r="C50" s="25" t="s">
        <v>646</v>
      </c>
      <c r="D50" s="25" t="s">
        <v>584</v>
      </c>
      <c r="E50" s="25" t="s">
        <v>355</v>
      </c>
      <c r="F50" s="59">
        <v>0.23</v>
      </c>
      <c r="G50" s="59">
        <v>0.107</v>
      </c>
    </row>
    <row r="51" spans="1:9" x14ac:dyDescent="0.2">
      <c r="A51" s="117" t="s">
        <v>212</v>
      </c>
      <c r="B51" s="4" t="str">
        <f t="shared" si="0"/>
        <v>KT03</v>
      </c>
      <c r="C51" s="25" t="s">
        <v>647</v>
      </c>
      <c r="D51" s="25" t="s">
        <v>590</v>
      </c>
      <c r="E51" s="25" t="s">
        <v>211</v>
      </c>
      <c r="F51" s="59">
        <v>0.193</v>
      </c>
      <c r="G51" s="59">
        <v>0.105</v>
      </c>
    </row>
    <row r="52" spans="1:9" x14ac:dyDescent="0.2">
      <c r="A52" s="117" t="s">
        <v>214</v>
      </c>
      <c r="B52" s="4" t="str">
        <f t="shared" si="0"/>
        <v>KT04</v>
      </c>
      <c r="C52" s="25" t="s">
        <v>647</v>
      </c>
      <c r="D52" s="25" t="s">
        <v>590</v>
      </c>
      <c r="E52" s="25" t="s">
        <v>213</v>
      </c>
      <c r="F52" s="59">
        <v>0.185</v>
      </c>
      <c r="G52" s="59">
        <v>4.2000000000000003E-2</v>
      </c>
    </row>
    <row r="53" spans="1:9" x14ac:dyDescent="0.2">
      <c r="A53" s="117" t="s">
        <v>223</v>
      </c>
      <c r="B53" s="4" t="str">
        <f t="shared" si="0"/>
        <v>KT01</v>
      </c>
      <c r="C53" s="25" t="s">
        <v>647</v>
      </c>
      <c r="D53" s="25" t="s">
        <v>590</v>
      </c>
      <c r="E53" s="25" t="s">
        <v>355</v>
      </c>
      <c r="F53" s="59">
        <v>0.23</v>
      </c>
      <c r="G53" s="59">
        <v>0.107</v>
      </c>
    </row>
    <row r="54" spans="1:9" x14ac:dyDescent="0.2">
      <c r="A54" s="117" t="s">
        <v>214</v>
      </c>
      <c r="B54" s="4" t="str">
        <f t="shared" si="0"/>
        <v>KU04</v>
      </c>
      <c r="C54" s="25" t="s">
        <v>797</v>
      </c>
      <c r="D54" s="25" t="s">
        <v>798</v>
      </c>
      <c r="E54" s="25" t="s">
        <v>213</v>
      </c>
      <c r="F54" s="59">
        <v>0.185</v>
      </c>
      <c r="G54" s="59">
        <v>4.2000000000000003E-2</v>
      </c>
    </row>
    <row r="55" spans="1:9" x14ac:dyDescent="0.2">
      <c r="A55" s="117" t="s">
        <v>223</v>
      </c>
      <c r="B55" s="4" t="str">
        <f t="shared" si="0"/>
        <v>KU01</v>
      </c>
      <c r="C55" s="25" t="s">
        <v>797</v>
      </c>
      <c r="D55" s="25" t="s">
        <v>798</v>
      </c>
      <c r="E55" s="25" t="s">
        <v>355</v>
      </c>
      <c r="F55" s="59">
        <v>0.23</v>
      </c>
      <c r="G55" s="59">
        <v>0.107</v>
      </c>
    </row>
    <row r="56" spans="1:9" x14ac:dyDescent="0.2">
      <c r="A56" s="117" t="s">
        <v>212</v>
      </c>
      <c r="B56" s="4" t="str">
        <f t="shared" si="0"/>
        <v>KX03</v>
      </c>
      <c r="C56" s="25" t="s">
        <v>648</v>
      </c>
      <c r="D56" s="25" t="s">
        <v>599</v>
      </c>
      <c r="E56" s="25" t="s">
        <v>211</v>
      </c>
      <c r="F56" s="59">
        <v>0.18</v>
      </c>
      <c r="G56" s="59">
        <v>0.09</v>
      </c>
    </row>
    <row r="57" spans="1:9" x14ac:dyDescent="0.2">
      <c r="A57" s="117" t="s">
        <v>214</v>
      </c>
      <c r="B57" s="4" t="str">
        <f t="shared" si="0"/>
        <v>KX04</v>
      </c>
      <c r="C57" s="25" t="s">
        <v>648</v>
      </c>
      <c r="D57" s="25" t="s">
        <v>599</v>
      </c>
      <c r="E57" s="25" t="s">
        <v>213</v>
      </c>
      <c r="F57" s="59">
        <v>0.185</v>
      </c>
      <c r="G57" s="59">
        <v>4.2000000000000003E-2</v>
      </c>
    </row>
    <row r="58" spans="1:9" x14ac:dyDescent="0.2">
      <c r="A58" s="117" t="s">
        <v>216</v>
      </c>
      <c r="B58" s="4" t="str">
        <f t="shared" si="0"/>
        <v>KX07</v>
      </c>
      <c r="C58" s="25" t="s">
        <v>648</v>
      </c>
      <c r="D58" s="25" t="s">
        <v>599</v>
      </c>
      <c r="E58" s="25" t="s">
        <v>215</v>
      </c>
      <c r="F58" s="59">
        <v>0.193</v>
      </c>
      <c r="G58" s="59">
        <v>8.5000000000000006E-2</v>
      </c>
    </row>
    <row r="59" spans="1:9" x14ac:dyDescent="0.2">
      <c r="A59" s="117" t="s">
        <v>223</v>
      </c>
      <c r="B59" s="4" t="str">
        <f t="shared" si="0"/>
        <v>KX01</v>
      </c>
      <c r="C59" s="25" t="s">
        <v>648</v>
      </c>
      <c r="D59" s="25" t="s">
        <v>599</v>
      </c>
      <c r="E59" s="25" t="s">
        <v>355</v>
      </c>
      <c r="F59" s="59">
        <v>0.23</v>
      </c>
      <c r="G59" s="59">
        <v>0.107</v>
      </c>
    </row>
    <row r="60" spans="1:9" x14ac:dyDescent="0.2">
      <c r="A60" s="117" t="s">
        <v>212</v>
      </c>
      <c r="B60" s="4" t="str">
        <f t="shared" si="0"/>
        <v>TQ03</v>
      </c>
      <c r="C60" s="25" t="s">
        <v>649</v>
      </c>
      <c r="D60" s="25" t="s">
        <v>602</v>
      </c>
      <c r="E60" s="25" t="s">
        <v>211</v>
      </c>
      <c r="F60" s="59">
        <v>0.18</v>
      </c>
      <c r="G60" s="59">
        <v>0.09</v>
      </c>
    </row>
    <row r="61" spans="1:9" x14ac:dyDescent="0.2">
      <c r="A61" s="117" t="s">
        <v>214</v>
      </c>
      <c r="B61" s="4" t="str">
        <f t="shared" si="0"/>
        <v>TQ04</v>
      </c>
      <c r="C61" s="25" t="s">
        <v>649</v>
      </c>
      <c r="D61" s="25" t="s">
        <v>602</v>
      </c>
      <c r="E61" s="25" t="s">
        <v>213</v>
      </c>
      <c r="F61" s="59">
        <v>0.185</v>
      </c>
      <c r="G61" s="59">
        <v>4.2000000000000003E-2</v>
      </c>
    </row>
    <row r="62" spans="1:9" x14ac:dyDescent="0.2">
      <c r="A62" s="117" t="s">
        <v>216</v>
      </c>
      <c r="B62" s="4" t="str">
        <f t="shared" si="0"/>
        <v>TQ07</v>
      </c>
      <c r="C62" s="25" t="s">
        <v>649</v>
      </c>
      <c r="D62" s="25" t="s">
        <v>602</v>
      </c>
      <c r="E62" s="25" t="s">
        <v>215</v>
      </c>
      <c r="F62" s="59">
        <v>0.193</v>
      </c>
      <c r="G62" s="59">
        <v>8.5000000000000006E-2</v>
      </c>
    </row>
    <row r="63" spans="1:9" x14ac:dyDescent="0.2">
      <c r="A63" s="117" t="s">
        <v>223</v>
      </c>
      <c r="B63" s="4" t="str">
        <f t="shared" si="0"/>
        <v>TQ01</v>
      </c>
      <c r="C63" s="25" t="s">
        <v>649</v>
      </c>
      <c r="D63" s="25" t="s">
        <v>602</v>
      </c>
      <c r="E63" s="25" t="s">
        <v>355</v>
      </c>
      <c r="F63" s="59">
        <v>0.23</v>
      </c>
      <c r="G63" s="59">
        <v>0.107</v>
      </c>
    </row>
  </sheetData>
  <autoFilter ref="A4:J4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6"/>
  <sheetViews>
    <sheetView topLeftCell="B16" workbookViewId="0">
      <selection activeCell="K44" sqref="K44"/>
    </sheetView>
  </sheetViews>
  <sheetFormatPr defaultColWidth="9.140625" defaultRowHeight="15" x14ac:dyDescent="0.25"/>
  <cols>
    <col min="1" max="1" width="9.140625" style="94"/>
    <col min="2" max="2" width="14" style="94" bestFit="1" customWidth="1"/>
    <col min="3" max="3" width="30" style="94" bestFit="1" customWidth="1"/>
    <col min="4" max="4" width="6.28515625" style="94" customWidth="1"/>
    <col min="5" max="5" width="6.5703125" style="94" customWidth="1"/>
    <col min="6" max="6" width="14.85546875" style="94" customWidth="1"/>
    <col min="7" max="7" width="45.5703125" style="94" bestFit="1" customWidth="1"/>
    <col min="8" max="8" width="49.42578125" style="94" bestFit="1" customWidth="1"/>
    <col min="9" max="9" width="4" style="94" bestFit="1" customWidth="1"/>
    <col min="10" max="10" width="9.140625" style="94"/>
    <col min="11" max="11" width="45" style="94" bestFit="1" customWidth="1"/>
    <col min="12" max="12" width="44.85546875" style="94" bestFit="1" customWidth="1"/>
    <col min="13" max="16384" width="9.140625" style="94"/>
  </cols>
  <sheetData>
    <row r="1" spans="1:13" x14ac:dyDescent="0.25">
      <c r="B1" s="95" t="s">
        <v>699</v>
      </c>
    </row>
    <row r="3" spans="1:13" ht="30" x14ac:dyDescent="0.25">
      <c r="A3" s="94" t="s">
        <v>700</v>
      </c>
      <c r="B3" s="96" t="s">
        <v>701</v>
      </c>
      <c r="C3" s="96" t="s">
        <v>702</v>
      </c>
      <c r="F3" s="94" t="s">
        <v>703</v>
      </c>
      <c r="G3" s="94" t="s">
        <v>704</v>
      </c>
      <c r="J3" s="96" t="s">
        <v>705</v>
      </c>
      <c r="K3" s="96" t="s">
        <v>706</v>
      </c>
    </row>
    <row r="4" spans="1:13" x14ac:dyDescent="0.25">
      <c r="A4" s="97" t="s">
        <v>707</v>
      </c>
      <c r="B4" s="94">
        <v>1</v>
      </c>
      <c r="C4" s="94" t="s">
        <v>355</v>
      </c>
      <c r="F4" s="94">
        <v>1</v>
      </c>
      <c r="G4" s="94" t="s">
        <v>708</v>
      </c>
      <c r="H4" s="94" t="str">
        <f>CONCATENATE(F4, " - ",G4)</f>
        <v>1 - PRIMARY - TEACHER (UNPROMOTED)</v>
      </c>
      <c r="I4" s="94">
        <f>F4</f>
        <v>1</v>
      </c>
      <c r="J4" s="94">
        <v>1</v>
      </c>
      <c r="K4" s="94" t="s">
        <v>709</v>
      </c>
      <c r="L4" s="94" t="str">
        <f>CONCATENATE(J4, " - ", K4)</f>
        <v>1 - FULL-TIME PERMANENT</v>
      </c>
      <c r="M4" s="94">
        <f>J4</f>
        <v>1</v>
      </c>
    </row>
    <row r="5" spans="1:13" x14ac:dyDescent="0.25">
      <c r="A5" s="97" t="s">
        <v>710</v>
      </c>
      <c r="B5" s="94">
        <v>3</v>
      </c>
      <c r="C5" s="94" t="s">
        <v>211</v>
      </c>
      <c r="F5" s="94">
        <v>3</v>
      </c>
      <c r="G5" s="94" t="s">
        <v>711</v>
      </c>
      <c r="H5" s="94" t="str">
        <f t="shared" ref="H5:H17" si="0">CONCATENATE(F5, " - ",G5)</f>
        <v>3 - PRIMARY - DEPUTE HEADTEACHER</v>
      </c>
      <c r="I5" s="94">
        <f t="shared" ref="I5:I17" si="1">F5</f>
        <v>3</v>
      </c>
      <c r="J5" s="94">
        <v>2</v>
      </c>
      <c r="K5" s="94" t="s">
        <v>712</v>
      </c>
      <c r="L5" s="94" t="str">
        <f t="shared" ref="L5:L7" si="2">CONCATENATE(J5, " - ", K5)</f>
        <v>2 - PART-TIME PERMANENT</v>
      </c>
      <c r="M5" s="94">
        <f t="shared" ref="M5:M7" si="3">J5</f>
        <v>2</v>
      </c>
    </row>
    <row r="6" spans="1:13" x14ac:dyDescent="0.25">
      <c r="A6" s="97" t="s">
        <v>713</v>
      </c>
      <c r="B6" s="94">
        <v>4</v>
      </c>
      <c r="C6" s="94" t="s">
        <v>213</v>
      </c>
      <c r="F6" s="94">
        <v>5</v>
      </c>
      <c r="G6" s="94" t="s">
        <v>714</v>
      </c>
      <c r="H6" s="94" t="str">
        <f t="shared" si="0"/>
        <v>5 - PRIMARY - HEADTEACHER</v>
      </c>
      <c r="I6" s="94">
        <f t="shared" si="1"/>
        <v>5</v>
      </c>
      <c r="J6">
        <v>3</v>
      </c>
      <c r="K6" t="s">
        <v>806</v>
      </c>
      <c r="L6" s="94" t="str">
        <f t="shared" si="2"/>
        <v>3 - FULL - TIME TEMPORARY</v>
      </c>
      <c r="M6" s="94">
        <f t="shared" si="3"/>
        <v>3</v>
      </c>
    </row>
    <row r="7" spans="1:13" x14ac:dyDescent="0.25">
      <c r="A7" s="97" t="s">
        <v>716</v>
      </c>
      <c r="B7" s="94">
        <v>7</v>
      </c>
      <c r="C7" s="94" t="s">
        <v>215</v>
      </c>
      <c r="F7" s="94">
        <v>6</v>
      </c>
      <c r="G7" s="94" t="s">
        <v>717</v>
      </c>
      <c r="H7" s="94" t="str">
        <f t="shared" si="0"/>
        <v>6 - PRIMARY PRINCIPAL TEACHER</v>
      </c>
      <c r="I7" s="94">
        <f t="shared" si="1"/>
        <v>6</v>
      </c>
      <c r="J7" s="94">
        <v>4</v>
      </c>
      <c r="K7" s="94" t="s">
        <v>715</v>
      </c>
      <c r="L7" s="94" t="str">
        <f t="shared" si="2"/>
        <v>4 - PART-TIME TEMPORARY (INCL FOREIGN ASSISTS.)</v>
      </c>
      <c r="M7" s="94">
        <f t="shared" si="3"/>
        <v>4</v>
      </c>
    </row>
    <row r="8" spans="1:13" x14ac:dyDescent="0.25">
      <c r="F8" s="94">
        <v>10</v>
      </c>
      <c r="G8" s="94" t="s">
        <v>718</v>
      </c>
      <c r="H8" s="94" t="str">
        <f t="shared" si="0"/>
        <v>10 - CHARTERED TEACHER</v>
      </c>
      <c r="I8" s="94">
        <f t="shared" si="1"/>
        <v>10</v>
      </c>
    </row>
    <row r="9" spans="1:13" x14ac:dyDescent="0.25">
      <c r="F9" s="94">
        <v>20</v>
      </c>
      <c r="G9" s="94" t="s">
        <v>719</v>
      </c>
      <c r="H9" s="94" t="str">
        <f t="shared" si="0"/>
        <v>20 - SECONDARY-TEACHER (UNPROMOTED)</v>
      </c>
      <c r="I9" s="94">
        <f t="shared" si="1"/>
        <v>20</v>
      </c>
    </row>
    <row r="10" spans="1:13" x14ac:dyDescent="0.25">
      <c r="F10" s="94">
        <v>23</v>
      </c>
      <c r="G10" s="94" t="s">
        <v>720</v>
      </c>
      <c r="H10" s="94" t="str">
        <f t="shared" si="0"/>
        <v>23 - SECONDARY-PRINCIPAL TEACHER</v>
      </c>
      <c r="I10" s="94">
        <f t="shared" si="1"/>
        <v>23</v>
      </c>
    </row>
    <row r="11" spans="1:13" x14ac:dyDescent="0.25">
      <c r="F11" s="94">
        <v>30</v>
      </c>
      <c r="G11" s="94" t="s">
        <v>721</v>
      </c>
      <c r="H11" s="94" t="str">
        <f t="shared" si="0"/>
        <v>30 - SECONDARY-DEPUTE HEADTEACHER</v>
      </c>
      <c r="I11" s="94">
        <f t="shared" si="1"/>
        <v>30</v>
      </c>
    </row>
    <row r="12" spans="1:13" x14ac:dyDescent="0.25">
      <c r="F12" s="94">
        <v>35</v>
      </c>
      <c r="G12" s="94" t="s">
        <v>722</v>
      </c>
      <c r="H12" s="94" t="str">
        <f t="shared" si="0"/>
        <v>35 - SECONDARY-HEADTEACHER</v>
      </c>
      <c r="I12" s="94">
        <f t="shared" si="1"/>
        <v>35</v>
      </c>
    </row>
    <row r="13" spans="1:13" x14ac:dyDescent="0.25">
      <c r="F13" s="94">
        <v>60</v>
      </c>
      <c r="G13" s="94" t="s">
        <v>723</v>
      </c>
      <c r="H13" s="94" t="str">
        <f t="shared" si="0"/>
        <v>60 - SPECIAL-TEACHER (UNPROMOTED)</v>
      </c>
      <c r="I13" s="94">
        <f t="shared" si="1"/>
        <v>60</v>
      </c>
    </row>
    <row r="14" spans="1:13" x14ac:dyDescent="0.25">
      <c r="F14" s="94">
        <v>61</v>
      </c>
      <c r="G14" s="94" t="s">
        <v>724</v>
      </c>
      <c r="H14" s="94" t="str">
        <f t="shared" si="0"/>
        <v>61 - SPECIAL-PRINCIPAL TEACHER</v>
      </c>
      <c r="I14" s="94">
        <f t="shared" si="1"/>
        <v>61</v>
      </c>
    </row>
    <row r="15" spans="1:13" x14ac:dyDescent="0.25">
      <c r="F15" s="94">
        <v>63</v>
      </c>
      <c r="G15" s="94" t="s">
        <v>725</v>
      </c>
      <c r="H15" s="94" t="str">
        <f t="shared" si="0"/>
        <v>63 - SPECIAL-DEPUTE HEADTEACHER</v>
      </c>
      <c r="I15" s="94">
        <f t="shared" si="1"/>
        <v>63</v>
      </c>
    </row>
    <row r="16" spans="1:13" x14ac:dyDescent="0.25">
      <c r="F16" s="94">
        <v>68</v>
      </c>
      <c r="G16" s="94" t="s">
        <v>726</v>
      </c>
      <c r="H16" s="94" t="str">
        <f t="shared" si="0"/>
        <v>68 - SPECIAL-HEADTEACHER</v>
      </c>
      <c r="I16" s="94">
        <f t="shared" si="1"/>
        <v>68</v>
      </c>
    </row>
    <row r="17" spans="6:9" x14ac:dyDescent="0.25">
      <c r="F17" s="94">
        <v>69</v>
      </c>
      <c r="G17" s="119" t="s">
        <v>807</v>
      </c>
      <c r="H17" s="94" t="str">
        <f t="shared" si="0"/>
        <v>69 - PROBATIONERS</v>
      </c>
      <c r="I17" s="94">
        <f t="shared" si="1"/>
        <v>69</v>
      </c>
    </row>
    <row r="18" spans="6:9" x14ac:dyDescent="0.25">
      <c r="F18" s="94">
        <v>75</v>
      </c>
      <c r="G18" s="94" t="s">
        <v>727</v>
      </c>
      <c r="H18" s="94" t="str">
        <f t="shared" ref="H18:H56" si="4">CONCATENATE(F18, " - ",G18)</f>
        <v>75 - PSYCHOLOGIST MAIN GRADE</v>
      </c>
      <c r="I18" s="94">
        <f t="shared" ref="I18:I56" si="5">F18</f>
        <v>75</v>
      </c>
    </row>
    <row r="19" spans="6:9" x14ac:dyDescent="0.25">
      <c r="F19" s="94">
        <v>79</v>
      </c>
      <c r="G19" s="94" t="s">
        <v>728</v>
      </c>
      <c r="H19" s="94" t="str">
        <f t="shared" si="4"/>
        <v>79 - APPRENTICE - MODERN</v>
      </c>
      <c r="I19" s="94">
        <f t="shared" si="5"/>
        <v>79</v>
      </c>
    </row>
    <row r="20" spans="6:9" x14ac:dyDescent="0.25">
      <c r="F20" s="94">
        <v>81</v>
      </c>
      <c r="G20" s="94" t="s">
        <v>729</v>
      </c>
      <c r="H20" s="94" t="str">
        <f t="shared" si="4"/>
        <v>81 - PSYCHOLOGIST-SENIOR EDUCATIONAL</v>
      </c>
      <c r="I20" s="94">
        <f t="shared" si="5"/>
        <v>81</v>
      </c>
    </row>
    <row r="21" spans="6:9" x14ac:dyDescent="0.25">
      <c r="F21" s="94">
        <v>82</v>
      </c>
      <c r="G21" s="94" t="s">
        <v>730</v>
      </c>
      <c r="H21" s="94" t="str">
        <f t="shared" si="4"/>
        <v>82 - PSYCHOLOGIST-DEPUTE PRINCIPAL</v>
      </c>
      <c r="I21" s="94">
        <f t="shared" si="5"/>
        <v>82</v>
      </c>
    </row>
    <row r="22" spans="6:9" x14ac:dyDescent="0.25">
      <c r="F22" s="94">
        <v>83</v>
      </c>
      <c r="G22" s="94" t="s">
        <v>731</v>
      </c>
      <c r="H22" s="94" t="str">
        <f t="shared" si="4"/>
        <v>83 - PSYCHOLOGIST-PRINCIPAL</v>
      </c>
      <c r="I22" s="94">
        <f t="shared" si="5"/>
        <v>83</v>
      </c>
    </row>
    <row r="23" spans="6:9" x14ac:dyDescent="0.25">
      <c r="F23" s="94">
        <v>96</v>
      </c>
      <c r="G23" s="94" t="s">
        <v>732</v>
      </c>
      <c r="H23" s="94" t="str">
        <f t="shared" si="4"/>
        <v>96 - INSTRUCTOR/INSTRUMENTALIST</v>
      </c>
      <c r="I23" s="94">
        <f t="shared" si="5"/>
        <v>96</v>
      </c>
    </row>
    <row r="24" spans="6:9" x14ac:dyDescent="0.25">
      <c r="F24" s="94">
        <v>100</v>
      </c>
      <c r="G24" s="94" t="s">
        <v>733</v>
      </c>
      <c r="H24" s="94" t="str">
        <f t="shared" si="4"/>
        <v>100 - QUALITY IMPROVEMENT OFFICER</v>
      </c>
      <c r="I24" s="94">
        <f t="shared" si="5"/>
        <v>100</v>
      </c>
    </row>
    <row r="25" spans="6:9" x14ac:dyDescent="0.25">
      <c r="F25" s="94">
        <v>101</v>
      </c>
      <c r="G25" s="94" t="s">
        <v>734</v>
      </c>
      <c r="H25" s="94" t="str">
        <f t="shared" si="4"/>
        <v>101 - EDUCATION SUPPORT OFFICER</v>
      </c>
      <c r="I25" s="94">
        <f t="shared" si="5"/>
        <v>101</v>
      </c>
    </row>
    <row r="26" spans="6:9" x14ac:dyDescent="0.25">
      <c r="F26" s="94">
        <v>128</v>
      </c>
      <c r="G26" s="94" t="s">
        <v>735</v>
      </c>
      <c r="H26" s="94" t="str">
        <f t="shared" si="4"/>
        <v>128 - TEACHER ( PRE - FIVES ) - COMMON SCALE</v>
      </c>
      <c r="I26" s="94">
        <f t="shared" si="5"/>
        <v>128</v>
      </c>
    </row>
    <row r="27" spans="6:9" x14ac:dyDescent="0.25">
      <c r="F27" s="94">
        <v>129</v>
      </c>
      <c r="G27" s="94" t="s">
        <v>736</v>
      </c>
      <c r="H27" s="94" t="str">
        <f t="shared" si="4"/>
        <v>129 - EARLY YEARS DEVELOPMENT OFFICER</v>
      </c>
      <c r="I27" s="94">
        <f t="shared" si="5"/>
        <v>129</v>
      </c>
    </row>
    <row r="28" spans="6:9" x14ac:dyDescent="0.25">
      <c r="F28" s="94">
        <v>201</v>
      </c>
      <c r="G28" s="94" t="s">
        <v>737</v>
      </c>
      <c r="H28" s="94" t="str">
        <f t="shared" si="4"/>
        <v>201 - ADMINISTRATIVE STAFF</v>
      </c>
      <c r="I28" s="94">
        <f t="shared" si="5"/>
        <v>201</v>
      </c>
    </row>
    <row r="29" spans="6:9" x14ac:dyDescent="0.25">
      <c r="F29" s="94">
        <v>203</v>
      </c>
      <c r="G29" s="94" t="s">
        <v>738</v>
      </c>
      <c r="H29" s="94" t="str">
        <f t="shared" si="4"/>
        <v>203 - CLERICAL STAFF</v>
      </c>
      <c r="I29" s="94">
        <f t="shared" si="5"/>
        <v>203</v>
      </c>
    </row>
    <row r="30" spans="6:9" x14ac:dyDescent="0.25">
      <c r="F30" s="94">
        <v>204</v>
      </c>
      <c r="G30" s="94" t="s">
        <v>739</v>
      </c>
      <c r="H30" s="94" t="str">
        <f t="shared" si="4"/>
        <v>204 - SCHOOL SUPPORT MANAGER</v>
      </c>
      <c r="I30" s="94">
        <f t="shared" si="5"/>
        <v>204</v>
      </c>
    </row>
    <row r="31" spans="6:9" x14ac:dyDescent="0.25">
      <c r="F31" s="94">
        <v>205</v>
      </c>
      <c r="G31" s="94" t="s">
        <v>740</v>
      </c>
      <c r="H31" s="94" t="str">
        <f t="shared" si="4"/>
        <v>205 - SUPPORT SERVICES CO-ORDIANTOR</v>
      </c>
      <c r="I31" s="94">
        <f t="shared" si="5"/>
        <v>205</v>
      </c>
    </row>
    <row r="32" spans="6:9" x14ac:dyDescent="0.25">
      <c r="F32" s="94">
        <v>206</v>
      </c>
      <c r="G32" s="94" t="s">
        <v>741</v>
      </c>
      <c r="H32" s="94" t="str">
        <f t="shared" si="4"/>
        <v>206 - SCHOOL OFFICE SUPERVISOR</v>
      </c>
      <c r="I32" s="94">
        <f t="shared" si="5"/>
        <v>206</v>
      </c>
    </row>
    <row r="33" spans="6:9" x14ac:dyDescent="0.25">
      <c r="F33" s="94">
        <v>207</v>
      </c>
      <c r="G33" s="94" t="s">
        <v>742</v>
      </c>
      <c r="H33" s="94" t="str">
        <f t="shared" si="4"/>
        <v>207 - SCHOOL FINANCE &amp; ADMINISTRATION ASSISTANT</v>
      </c>
      <c r="I33" s="94">
        <f t="shared" si="5"/>
        <v>207</v>
      </c>
    </row>
    <row r="34" spans="6:9" x14ac:dyDescent="0.25">
      <c r="F34" s="94">
        <v>228</v>
      </c>
      <c r="G34" s="94" t="s">
        <v>743</v>
      </c>
      <c r="H34" s="94" t="str">
        <f t="shared" si="4"/>
        <v>228 - ATTENDANCE OFFICER</v>
      </c>
      <c r="I34" s="94">
        <f t="shared" si="5"/>
        <v>228</v>
      </c>
    </row>
    <row r="35" spans="6:9" x14ac:dyDescent="0.25">
      <c r="F35" s="94">
        <v>238</v>
      </c>
      <c r="G35" s="94" t="s">
        <v>744</v>
      </c>
      <c r="H35" s="94" t="str">
        <f t="shared" si="4"/>
        <v>238 - ADULT EDUCATION WORKER</v>
      </c>
      <c r="I35" s="94">
        <f t="shared" si="5"/>
        <v>238</v>
      </c>
    </row>
    <row r="36" spans="6:9" x14ac:dyDescent="0.25">
      <c r="F36" s="94">
        <v>272</v>
      </c>
      <c r="G36" s="94" t="s">
        <v>745</v>
      </c>
      <c r="H36" s="94" t="str">
        <f t="shared" si="4"/>
        <v>272 - INSTRUCTOR</v>
      </c>
      <c r="I36" s="94">
        <f t="shared" si="5"/>
        <v>272</v>
      </c>
    </row>
    <row r="37" spans="6:9" x14ac:dyDescent="0.25">
      <c r="F37" s="94">
        <v>274</v>
      </c>
      <c r="G37" s="94" t="s">
        <v>746</v>
      </c>
      <c r="H37" s="94" t="str">
        <f t="shared" si="4"/>
        <v>274 - PRINCIPAL OFFICER-INCLUSION</v>
      </c>
      <c r="I37" s="94">
        <f t="shared" si="5"/>
        <v>274</v>
      </c>
    </row>
    <row r="38" spans="6:9" x14ac:dyDescent="0.25">
      <c r="F38" s="94">
        <v>400</v>
      </c>
      <c r="G38" s="94" t="s">
        <v>747</v>
      </c>
      <c r="H38" s="94" t="str">
        <f t="shared" si="4"/>
        <v>400 - AUXILIARY</v>
      </c>
      <c r="I38" s="94">
        <f t="shared" si="5"/>
        <v>400</v>
      </c>
    </row>
    <row r="39" spans="6:9" x14ac:dyDescent="0.25">
      <c r="F39" s="94">
        <v>402</v>
      </c>
      <c r="G39" s="94" t="s">
        <v>748</v>
      </c>
      <c r="H39" s="94" t="str">
        <f t="shared" si="4"/>
        <v>402 - LIBRARIAN</v>
      </c>
      <c r="I39" s="94">
        <f t="shared" si="5"/>
        <v>402</v>
      </c>
    </row>
    <row r="40" spans="6:9" x14ac:dyDescent="0.25">
      <c r="F40" s="94">
        <v>415</v>
      </c>
      <c r="G40" s="120" t="s">
        <v>811</v>
      </c>
      <c r="H40" s="94" t="str">
        <f t="shared" si="4"/>
        <v>415 - FAMILY LEARNING ASSISTANT</v>
      </c>
      <c r="I40" s="94">
        <f t="shared" si="5"/>
        <v>415</v>
      </c>
    </row>
    <row r="41" spans="6:9" x14ac:dyDescent="0.25">
      <c r="F41" s="94">
        <v>427</v>
      </c>
      <c r="G41" s="94" t="s">
        <v>749</v>
      </c>
      <c r="H41" s="94" t="str">
        <f t="shared" si="4"/>
        <v>427 - HOUSEKEEPER</v>
      </c>
      <c r="I41" s="94">
        <f t="shared" si="5"/>
        <v>427</v>
      </c>
    </row>
    <row r="42" spans="6:9" x14ac:dyDescent="0.25">
      <c r="F42" s="94">
        <v>431</v>
      </c>
      <c r="G42" s="94" t="s">
        <v>750</v>
      </c>
      <c r="H42" s="94" t="str">
        <f t="shared" si="4"/>
        <v>431 - TECHNICIAN - TECHNICAL</v>
      </c>
      <c r="I42" s="94">
        <f t="shared" si="5"/>
        <v>431</v>
      </c>
    </row>
    <row r="43" spans="6:9" x14ac:dyDescent="0.25">
      <c r="F43" s="94">
        <v>435</v>
      </c>
      <c r="G43" s="94" t="s">
        <v>751</v>
      </c>
      <c r="H43" s="94" t="str">
        <f t="shared" si="4"/>
        <v>435 - TECHNICIAN - SCIENCE</v>
      </c>
      <c r="I43" s="94">
        <f t="shared" si="5"/>
        <v>435</v>
      </c>
    </row>
    <row r="44" spans="6:9" x14ac:dyDescent="0.25">
      <c r="F44" s="94">
        <v>443</v>
      </c>
      <c r="G44" s="94" t="s">
        <v>752</v>
      </c>
      <c r="H44" s="94" t="str">
        <f t="shared" si="4"/>
        <v>443 - SCHOOL ASSISTANT</v>
      </c>
      <c r="I44" s="94">
        <f t="shared" si="5"/>
        <v>443</v>
      </c>
    </row>
    <row r="45" spans="6:9" x14ac:dyDescent="0.25">
      <c r="F45" s="94">
        <v>444</v>
      </c>
      <c r="G45" s="94" t="s">
        <v>753</v>
      </c>
      <c r="H45" s="94" t="str">
        <f t="shared" si="4"/>
        <v>444 - HEAD OF UNIT/CENTRE</v>
      </c>
      <c r="I45" s="94">
        <f t="shared" si="5"/>
        <v>444</v>
      </c>
    </row>
    <row r="46" spans="6:9" x14ac:dyDescent="0.25">
      <c r="F46" s="94">
        <v>448</v>
      </c>
      <c r="G46" s="94" t="s">
        <v>754</v>
      </c>
      <c r="H46" s="94" t="str">
        <f t="shared" si="4"/>
        <v>448 - CLASSROOM ASSISTANT</v>
      </c>
      <c r="I46" s="94">
        <f t="shared" si="5"/>
        <v>448</v>
      </c>
    </row>
    <row r="47" spans="6:9" x14ac:dyDescent="0.25">
      <c r="F47" s="94">
        <v>463</v>
      </c>
      <c r="G47" s="94" t="s">
        <v>755</v>
      </c>
      <c r="H47" s="94" t="str">
        <f t="shared" si="4"/>
        <v>463 - TECHNICIAN - SENIOR</v>
      </c>
      <c r="I47" s="94">
        <f t="shared" si="5"/>
        <v>463</v>
      </c>
    </row>
    <row r="48" spans="6:9" x14ac:dyDescent="0.25">
      <c r="F48" s="94">
        <v>464</v>
      </c>
      <c r="G48" s="94" t="s">
        <v>756</v>
      </c>
      <c r="H48" s="94" t="str">
        <f t="shared" si="4"/>
        <v>464 - TECHNICIAN - OTHERS</v>
      </c>
      <c r="I48" s="94">
        <f t="shared" si="5"/>
        <v>464</v>
      </c>
    </row>
    <row r="49" spans="6:9" x14ac:dyDescent="0.25">
      <c r="F49" s="94">
        <v>500</v>
      </c>
      <c r="G49" s="94" t="s">
        <v>757</v>
      </c>
      <c r="H49" s="94" t="str">
        <f t="shared" si="4"/>
        <v>500 - EARLY YEARS OFFICER</v>
      </c>
      <c r="I49" s="94">
        <f t="shared" si="5"/>
        <v>500</v>
      </c>
    </row>
    <row r="50" spans="6:9" x14ac:dyDescent="0.25">
      <c r="F50" s="94">
        <v>501</v>
      </c>
      <c r="G50" s="94" t="s">
        <v>758</v>
      </c>
      <c r="H50" s="94" t="str">
        <f t="shared" si="4"/>
        <v>501 - SENIOR EARLY YEARS OFFICER</v>
      </c>
      <c r="I50" s="94">
        <f t="shared" si="5"/>
        <v>501</v>
      </c>
    </row>
    <row r="51" spans="6:9" x14ac:dyDescent="0.25">
      <c r="F51" s="94">
        <v>502</v>
      </c>
      <c r="G51" s="94" t="s">
        <v>759</v>
      </c>
      <c r="H51" s="94" t="str">
        <f t="shared" si="4"/>
        <v>502 - EARLY YEARS TEAM LEADER</v>
      </c>
      <c r="I51" s="94">
        <f t="shared" si="5"/>
        <v>502</v>
      </c>
    </row>
    <row r="52" spans="6:9" x14ac:dyDescent="0.25">
      <c r="F52" s="94">
        <v>504</v>
      </c>
      <c r="G52" s="94" t="s">
        <v>760</v>
      </c>
      <c r="H52" s="94" t="str">
        <f t="shared" si="4"/>
        <v>504 - SUPPORTING FAMILIES WORKER</v>
      </c>
      <c r="I52" s="94">
        <f t="shared" si="5"/>
        <v>504</v>
      </c>
    </row>
    <row r="53" spans="6:9" x14ac:dyDescent="0.25">
      <c r="F53" s="94">
        <v>507</v>
      </c>
      <c r="G53" s="94" t="s">
        <v>761</v>
      </c>
      <c r="H53" s="94" t="str">
        <f t="shared" si="4"/>
        <v>507 - CHILD CARE WORKER</v>
      </c>
      <c r="I53" s="94">
        <f t="shared" si="5"/>
        <v>507</v>
      </c>
    </row>
    <row r="54" spans="6:9" x14ac:dyDescent="0.25">
      <c r="F54" s="94">
        <v>538</v>
      </c>
      <c r="G54" s="94" t="s">
        <v>762</v>
      </c>
      <c r="H54" s="94" t="str">
        <f t="shared" si="4"/>
        <v>538 - EARLY YEARS SUPPORT WORKER</v>
      </c>
      <c r="I54" s="94">
        <f t="shared" si="5"/>
        <v>538</v>
      </c>
    </row>
    <row r="55" spans="6:9" x14ac:dyDescent="0.25">
      <c r="F55" s="94">
        <v>539</v>
      </c>
      <c r="G55" s="94" t="s">
        <v>763</v>
      </c>
      <c r="H55" s="94" t="str">
        <f t="shared" si="4"/>
        <v>539 - DEPUTE HEAD OF CENTRE</v>
      </c>
      <c r="I55" s="94">
        <f t="shared" si="5"/>
        <v>539</v>
      </c>
    </row>
    <row r="56" spans="6:9" x14ac:dyDescent="0.25">
      <c r="F56" s="94">
        <v>606</v>
      </c>
      <c r="G56" s="94" t="s">
        <v>764</v>
      </c>
      <c r="H56" s="94" t="str">
        <f t="shared" si="4"/>
        <v>606 - ESCORT</v>
      </c>
      <c r="I56" s="94">
        <f t="shared" si="5"/>
        <v>606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3"/>
  <sheetViews>
    <sheetView topLeftCell="A4" zoomScale="140" zoomScaleNormal="140" workbookViewId="0">
      <selection activeCell="C13" sqref="C13"/>
    </sheetView>
  </sheetViews>
  <sheetFormatPr defaultRowHeight="12.75" x14ac:dyDescent="0.2"/>
  <cols>
    <col min="2" max="2" width="18.28515625" customWidth="1"/>
    <col min="3" max="4" width="56" bestFit="1" customWidth="1"/>
  </cols>
  <sheetData>
    <row r="3" spans="2:3" x14ac:dyDescent="0.2">
      <c r="B3" t="s">
        <v>650</v>
      </c>
    </row>
    <row r="5" spans="2:3" x14ac:dyDescent="0.2">
      <c r="B5">
        <v>1</v>
      </c>
      <c r="C5" t="s">
        <v>651</v>
      </c>
    </row>
    <row r="6" spans="2:3" x14ac:dyDescent="0.2">
      <c r="B6">
        <v>2</v>
      </c>
      <c r="C6" t="s">
        <v>652</v>
      </c>
    </row>
    <row r="7" spans="2:3" x14ac:dyDescent="0.2">
      <c r="B7">
        <v>3</v>
      </c>
      <c r="C7" s="2" t="s">
        <v>653</v>
      </c>
    </row>
    <row r="8" spans="2:3" x14ac:dyDescent="0.2">
      <c r="B8">
        <v>4</v>
      </c>
      <c r="C8" s="2" t="s">
        <v>768</v>
      </c>
    </row>
    <row r="10" spans="2:3" x14ac:dyDescent="0.2">
      <c r="B10" s="2" t="s">
        <v>654</v>
      </c>
    </row>
    <row r="12" spans="2:3" x14ac:dyDescent="0.2">
      <c r="B12">
        <v>1</v>
      </c>
      <c r="C12" s="2" t="s">
        <v>655</v>
      </c>
    </row>
    <row r="13" spans="2:3" x14ac:dyDescent="0.2">
      <c r="B13">
        <v>2</v>
      </c>
      <c r="C13" s="2" t="s">
        <v>656</v>
      </c>
    </row>
    <row r="14" spans="2:3" x14ac:dyDescent="0.2">
      <c r="B14">
        <v>3</v>
      </c>
      <c r="C14" s="2" t="s">
        <v>657</v>
      </c>
    </row>
    <row r="15" spans="2:3" x14ac:dyDescent="0.2">
      <c r="B15">
        <v>4</v>
      </c>
      <c r="C15" s="2" t="s">
        <v>658</v>
      </c>
    </row>
    <row r="17" spans="2:4" x14ac:dyDescent="0.2">
      <c r="B17" s="2" t="s">
        <v>661</v>
      </c>
    </row>
    <row r="18" spans="2:4" x14ac:dyDescent="0.2">
      <c r="B18" s="2"/>
    </row>
    <row r="19" spans="2:4" x14ac:dyDescent="0.2">
      <c r="B19" s="2">
        <v>1</v>
      </c>
      <c r="C19" s="2" t="s">
        <v>662</v>
      </c>
    </row>
    <row r="20" spans="2:4" x14ac:dyDescent="0.2">
      <c r="B20" s="2"/>
    </row>
    <row r="22" spans="2:4" x14ac:dyDescent="0.2">
      <c r="B22" s="2" t="s">
        <v>659</v>
      </c>
    </row>
    <row r="23" spans="2:4" x14ac:dyDescent="0.2">
      <c r="B23" s="2" t="s">
        <v>660</v>
      </c>
    </row>
    <row r="26" spans="2:4" x14ac:dyDescent="0.2">
      <c r="B26" t="s">
        <v>800</v>
      </c>
      <c r="C26" t="s">
        <v>801</v>
      </c>
    </row>
    <row r="27" spans="2:4" x14ac:dyDescent="0.2">
      <c r="B27" t="s">
        <v>802</v>
      </c>
      <c r="C27" t="s">
        <v>803</v>
      </c>
    </row>
    <row r="28" spans="2:4" x14ac:dyDescent="0.2">
      <c r="B28" t="s">
        <v>804</v>
      </c>
      <c r="C28" t="s">
        <v>805</v>
      </c>
    </row>
    <row r="29" spans="2:4" ht="13.5" thickBot="1" x14ac:dyDescent="0.25"/>
    <row r="30" spans="2:4" x14ac:dyDescent="0.2">
      <c r="C30" s="121" t="s">
        <v>772</v>
      </c>
      <c r="D30" s="122"/>
    </row>
    <row r="31" spans="2:4" x14ac:dyDescent="0.2">
      <c r="C31" s="104"/>
      <c r="D31" s="105"/>
    </row>
    <row r="32" spans="2:4" x14ac:dyDescent="0.2">
      <c r="C32" s="106" t="s">
        <v>771</v>
      </c>
      <c r="D32" s="105" t="s">
        <v>651</v>
      </c>
    </row>
    <row r="33" spans="3:4" x14ac:dyDescent="0.2">
      <c r="C33" s="106" t="s">
        <v>771</v>
      </c>
      <c r="D33" s="105" t="s">
        <v>652</v>
      </c>
    </row>
    <row r="34" spans="3:4" x14ac:dyDescent="0.2">
      <c r="C34" s="106" t="s">
        <v>769</v>
      </c>
      <c r="D34" s="107" t="s">
        <v>653</v>
      </c>
    </row>
    <row r="35" spans="3:4" x14ac:dyDescent="0.2">
      <c r="C35" s="106"/>
      <c r="D35" s="107"/>
    </row>
    <row r="36" spans="3:4" x14ac:dyDescent="0.2">
      <c r="C36" s="106"/>
      <c r="D36" s="107"/>
    </row>
    <row r="37" spans="3:4" x14ac:dyDescent="0.2">
      <c r="C37" s="106" t="s">
        <v>770</v>
      </c>
      <c r="D37" s="105" t="s">
        <v>768</v>
      </c>
    </row>
    <row r="38" spans="3:4" x14ac:dyDescent="0.2">
      <c r="C38" s="106" t="s">
        <v>771</v>
      </c>
      <c r="D38" s="105" t="s">
        <v>655</v>
      </c>
    </row>
    <row r="39" spans="3:4" x14ac:dyDescent="0.2">
      <c r="C39" s="106" t="s">
        <v>771</v>
      </c>
      <c r="D39" s="105" t="s">
        <v>656</v>
      </c>
    </row>
    <row r="40" spans="3:4" x14ac:dyDescent="0.2">
      <c r="C40" s="106" t="s">
        <v>771</v>
      </c>
      <c r="D40" s="107" t="s">
        <v>656</v>
      </c>
    </row>
    <row r="41" spans="3:4" x14ac:dyDescent="0.2">
      <c r="C41" s="106" t="s">
        <v>771</v>
      </c>
      <c r="D41" s="107" t="s">
        <v>657</v>
      </c>
    </row>
    <row r="42" spans="3:4" x14ac:dyDescent="0.2">
      <c r="C42" s="106" t="s">
        <v>771</v>
      </c>
      <c r="D42" s="107" t="s">
        <v>658</v>
      </c>
    </row>
    <row r="43" spans="3:4" ht="13.5" thickBot="1" x14ac:dyDescent="0.25">
      <c r="C43" s="118"/>
      <c r="D43" s="108"/>
    </row>
  </sheetData>
  <mergeCells count="1"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Calculator</vt:lpstr>
      <vt:lpstr>workings</vt:lpstr>
      <vt:lpstr>Cost Ctr</vt:lpstr>
      <vt:lpstr>Grade &amp; Salary</vt:lpstr>
      <vt:lpstr>Sup &amp; N.I.</vt:lpstr>
      <vt:lpstr>Type &amp; Class</vt:lpstr>
      <vt:lpstr>Notes</vt:lpstr>
      <vt:lpstr>grade</vt:lpstr>
      <vt:lpstr>Supni</vt:lpstr>
    </vt:vector>
  </TitlesOfParts>
  <Company>East Dunbartonshire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Digges</dc:creator>
  <cp:lastModifiedBy>Karen Mackie</cp:lastModifiedBy>
  <cp:lastPrinted>2019-08-27T09:11:30Z</cp:lastPrinted>
  <dcterms:created xsi:type="dcterms:W3CDTF">1998-11-24T11:19:25Z</dcterms:created>
  <dcterms:modified xsi:type="dcterms:W3CDTF">2022-08-09T17:00:25Z</dcterms:modified>
</cp:coreProperties>
</file>